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?>
<Relationships xmlns="http://schemas.openxmlformats.org/package/2006/relationships">
    <Relationship Id="rIdWorkbook" Type="http://schemas.openxmlformats.org/officeDocument/2006/relationships/officeDocument" Target="xl/workbook.xml"/>
    <Relationship Id="rIdCore" Type="http://schemas.openxmlformats.org/officedocument/2006/relationships/metadata/core-properties" Target="docProps/core.xml"/>
    <Relationship Id="rIdApp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Sheet1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fonts count="2">
    <font>
      <sz val="12"/>
      <color rgb="FF000000"/>
      <name val="Calibri"/>
    </font>
    <font>
      <sz val="12"/>
      <color rgb="FF000000"/>
      <name val="Calibri"/>
      <b/>
    </font>
  </fonts>
  <fills count="1">
    <fill>
      <patternFill patternType="none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2">
    <xf numFmtId="0" fontId="0" fillId="0" borderId="0" xfId="0" applyFont="1"/>
    <xf numFmtId="0" fontId="1" fillId="0" borderId="0" xfId="0" applyFont="1"/>
  </cellXfs>
  <cellStyles count="1">
    <cellStyle builtinId="0" name="Normal" xfId="0"/>
  </cellStyles>
</styleSheet>
</file>

<file path=xl/_rels/workbook.xml.rels><?xml version="1.0" encoding="UTF-8"?>
<Relationships xmlns="http://schemas.openxmlformats.org/package/2006/relationships">
    <Relationship Id="rIdStyles" Target="styles.xml" Type="http://schemas.openxmlformats.org/officeDocument/2006/relationships/styles"/>
    <Relationship Id="rIdSharedStrings" Target="sharedStrings.xml" Type="http://schemas.openxmlformats.org/officeDocument/2006/relationships/sharedStrings"/><Relationship Id="rIdSheet1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 xmlns:r="http://schemas.openxmlformats.org/officeDocument/2006/relationships">
  <sheetData>
    <row r="1" spans="1:13">
      <c r="A1" s="1" t="inlineStr">
        <is>
          <t>Submitted</t>
        </is>
      </c>
      <c r="B1" s="1" t="inlineStr">
        <is>
          <t>Name</t>
        </is>
      </c>
      <c r="C1" s="1" t="inlineStr">
        <is>
          <t>course</t>
        </is>
      </c>
      <c r="D1" s="1" t="inlineStr">
        <is>
          <t>passout-year</t>
        </is>
      </c>
      <c r="E1" s="1" t="inlineStr">
        <is>
          <t>rollnumber</t>
        </is>
      </c>
      <c r="F1" s="1" t="inlineStr">
        <is>
          <t>Gender</t>
        </is>
      </c>
      <c r="G1" s="1" t="inlineStr">
        <is>
          <t>DOB</t>
        </is>
      </c>
      <c r="H1" s="1" t="inlineStr">
        <is>
          <t>email</t>
        </is>
      </c>
      <c r="I1" s="1" t="inlineStr">
        <is>
          <t>number</t>
        </is>
      </c>
      <c r="J1" s="1" t="inlineStr">
        <is>
          <t>address</t>
        </is>
      </c>
      <c r="K1" s="1" t="inlineStr">
        <is>
          <t>ResumeCV</t>
        </is>
      </c>
      <c r="L1" s="1" t="inlineStr">
        <is>
          <t>uploaddegree</t>
        </is>
      </c>
      <c r="M1" s="1" t="inlineStr">
        <is>
          <t>Submitted From</t>
        </is>
      </c>
    </row>
    <row r="2" spans="1:13">
      <c r="A2" s="0" t="inlineStr">
        <is>
          <t>2020-11-18 12:25:05</t>
        </is>
      </c>
      <c r="B2" s="0" t="inlineStr">
        <is>
          <t>SYED SALMAN</t>
        </is>
      </c>
      <c r="C2" s="0" t="inlineStr">
        <is>
          <t>B.Tech (FSP)</t>
        </is>
      </c>
      <c r="D2" s="0" t="inlineStr">
        <is>
          <t>2019</t>
        </is>
      </c>
      <c r="E2" s="0" t="inlineStr">
        <is>
          <t>15011BB034</t>
        </is>
      </c>
      <c r="F2" s="0" t="inlineStr">
        <is>
          <t>Male</t>
        </is>
      </c>
      <c r="G2" s="0" t="inlineStr">
        <is>
          <t>02/21/1998</t>
        </is>
      </c>
      <c r="H2" s="0" t="inlineStr">
        <is>
          <t>syedsalman726@gmail.com</t>
        </is>
      </c>
      <c r="I2" s="0" t="inlineStr">
        <is>
          <t>9014173107</t>
        </is>
      </c>
      <c r="J2" s="0" t="inlineStr">
        <is>
          <t>19-5-29/8/B, KISHAN BAGH X - ROAD, BAHADURPURA, HYDERABAD - 500064.</t>
        </is>
      </c>
      <c r="K2" t="str">
        <f>HYPERLINK("https://www.jnafau.ac.in/wp-admin/admin-ajax.php?action=cfdb-file&amp;s=1605702305.1476&amp;form=Alumini&amp;field=ResumeCV","PHOTO-1.pdf")</f>
        <v>PHOTO-1.pdf</v>
      </c>
      <c r="L2" t="str">
        <f>HYPERLINK("https://www.jnafau.ac.in/wp-admin/admin-ajax.php?action=cfdb-file&amp;s=1605702305.1476&amp;form=Alumini&amp;field=uploaddegree","OD-1.pdf")</f>
        <v>OD-1.pdf</v>
      </c>
    </row>
    <row r="3" spans="1:13">
      <c r="A3" s="0" t="inlineStr">
        <is>
          <t>2020-11-18 12:24:52</t>
        </is>
      </c>
      <c r="B3" s="0" t="inlineStr">
        <is>
          <t>SYED SALMAN</t>
        </is>
      </c>
      <c r="C3" s="0" t="inlineStr">
        <is>
          <t>B.Tech (FSP)</t>
        </is>
      </c>
      <c r="D3" s="0" t="inlineStr">
        <is>
          <t>2019</t>
        </is>
      </c>
      <c r="E3" s="0" t="inlineStr">
        <is>
          <t>15011BB034</t>
        </is>
      </c>
      <c r="F3" s="0" t="inlineStr">
        <is>
          <t>Male</t>
        </is>
      </c>
      <c r="G3" s="0" t="inlineStr">
        <is>
          <t>02/21/1998</t>
        </is>
      </c>
      <c r="H3" s="0" t="inlineStr">
        <is>
          <t>syedsalman726@gmail.com</t>
        </is>
      </c>
      <c r="I3" s="0" t="inlineStr">
        <is>
          <t>9014173107</t>
        </is>
      </c>
      <c r="J3" s="0" t="inlineStr">
        <is>
          <t>19-5-29/8/B, KISHAN BAGH X - ROAD, BAHADURPURA, HYDERABAD - 500064.</t>
        </is>
      </c>
      <c r="K3" t="str">
        <f>HYPERLINK("https://www.jnafau.ac.in/wp-admin/admin-ajax.php?action=cfdb-file&amp;s=1605702292.0431&amp;form=Alumini&amp;field=ResumeCV","PHOTO-1.pdf")</f>
        <v>PHOTO-1.pdf</v>
      </c>
      <c r="L3" t="str">
        <f>HYPERLINK("https://www.jnafau.ac.in/wp-admin/admin-ajax.php?action=cfdb-file&amp;s=1605702292.0431&amp;form=Alumini&amp;field=uploaddegree","OD-1.pdf")</f>
        <v>OD-1.pdf</v>
      </c>
    </row>
    <row r="4" spans="1:13">
      <c r="A4" s="0" t="inlineStr">
        <is>
          <t>2020-11-18 12:24:46</t>
        </is>
      </c>
      <c r="B4" s="0" t="inlineStr">
        <is>
          <t>SYED SALMAN</t>
        </is>
      </c>
      <c r="C4" s="0" t="inlineStr">
        <is>
          <t>B.Tech (FSP)</t>
        </is>
      </c>
      <c r="D4" s="0" t="inlineStr">
        <is>
          <t>2019</t>
        </is>
      </c>
      <c r="E4" s="0" t="inlineStr">
        <is>
          <t>15011BB034</t>
        </is>
      </c>
      <c r="F4" s="0" t="inlineStr">
        <is>
          <t>Male</t>
        </is>
      </c>
      <c r="G4" s="0" t="inlineStr">
        <is>
          <t>02/21/1998</t>
        </is>
      </c>
      <c r="H4" s="0" t="inlineStr">
        <is>
          <t>syedsalman726@gmail.com</t>
        </is>
      </c>
      <c r="I4" s="0" t="inlineStr">
        <is>
          <t>9014173107</t>
        </is>
      </c>
      <c r="J4" s="0" t="inlineStr">
        <is>
          <t>19-5-29/8/B, KISHAN BAGH X - ROAD, BAHADURPURA, HYDERABAD - 500064.</t>
        </is>
      </c>
      <c r="K4" t="str">
        <f>HYPERLINK("https://www.jnafau.ac.in/wp-admin/admin-ajax.php?action=cfdb-file&amp;s=1605702286.6900&amp;form=Alumini&amp;field=ResumeCV","PHOTO-1.pdf")</f>
        <v>PHOTO-1.pdf</v>
      </c>
      <c r="L4" t="str">
        <f>HYPERLINK("https://www.jnafau.ac.in/wp-admin/admin-ajax.php?action=cfdb-file&amp;s=1605702286.6900&amp;form=Alumini&amp;field=uploaddegree","OD-1.pdf")</f>
        <v>OD-1.pdf</v>
      </c>
    </row>
    <row r="5" spans="1:13">
      <c r="A5" s="0" t="inlineStr">
        <is>
          <t>2020-11-18 12:24:43</t>
        </is>
      </c>
      <c r="B5" s="0" t="inlineStr">
        <is>
          <t>SYED SALMAN</t>
        </is>
      </c>
      <c r="C5" s="0" t="inlineStr">
        <is>
          <t>B.Tech (FSP)</t>
        </is>
      </c>
      <c r="D5" s="0" t="inlineStr">
        <is>
          <t>2019</t>
        </is>
      </c>
      <c r="E5" s="0" t="inlineStr">
        <is>
          <t>15011BB034</t>
        </is>
      </c>
      <c r="F5" s="0" t="inlineStr">
        <is>
          <t>Male</t>
        </is>
      </c>
      <c r="G5" s="0" t="inlineStr">
        <is>
          <t>02/21/1998</t>
        </is>
      </c>
      <c r="H5" s="0" t="inlineStr">
        <is>
          <t>syedsalman726@gmail.com</t>
        </is>
      </c>
      <c r="I5" s="0" t="inlineStr">
        <is>
          <t>9014173107</t>
        </is>
      </c>
      <c r="J5" s="0" t="inlineStr">
        <is>
          <t>19-5-29/8/B, KISHAN BAGH X - ROAD, BAHADURPURA, HYDERABAD - 500064.</t>
        </is>
      </c>
      <c r="K5" t="str">
        <f>HYPERLINK("https://www.jnafau.ac.in/wp-admin/admin-ajax.php?action=cfdb-file&amp;s=1605702283.8334&amp;form=Alumini&amp;field=ResumeCV","PHOTO-1.pdf")</f>
        <v>PHOTO-1.pdf</v>
      </c>
      <c r="L5" t="str">
        <f>HYPERLINK("https://www.jnafau.ac.in/wp-admin/admin-ajax.php?action=cfdb-file&amp;s=1605702283.8334&amp;form=Alumini&amp;field=uploaddegree","OD-1.pdf")</f>
        <v>OD-1.pdf</v>
      </c>
    </row>
    <row r="6" spans="1:13">
      <c r="A6" s="0" t="inlineStr">
        <is>
          <t>2020-11-18 12:24:40</t>
        </is>
      </c>
      <c r="B6" s="0" t="inlineStr">
        <is>
          <t>SYED SALMAN</t>
        </is>
      </c>
      <c r="C6" s="0" t="inlineStr">
        <is>
          <t>B.Tech (FSP)</t>
        </is>
      </c>
      <c r="D6" s="0" t="inlineStr">
        <is>
          <t>2019</t>
        </is>
      </c>
      <c r="E6" s="0" t="inlineStr">
        <is>
          <t>15011BB034</t>
        </is>
      </c>
      <c r="F6" s="0" t="inlineStr">
        <is>
          <t>Male</t>
        </is>
      </c>
      <c r="G6" s="0" t="inlineStr">
        <is>
          <t>02/21/1998</t>
        </is>
      </c>
      <c r="H6" s="0" t="inlineStr">
        <is>
          <t>syedsalman726@gmail.com</t>
        </is>
      </c>
      <c r="I6" s="0" t="inlineStr">
        <is>
          <t>9014173107</t>
        </is>
      </c>
      <c r="J6" s="0" t="inlineStr">
        <is>
          <t>19-5-29/8/B, KISHAN BAGH X - ROAD, BAHADURPURA, HYDERABAD - 500064.</t>
        </is>
      </c>
      <c r="K6" t="str">
        <f>HYPERLINK("https://www.jnafau.ac.in/wp-admin/admin-ajax.php?action=cfdb-file&amp;s=1605702280.6988&amp;form=Alumini&amp;field=ResumeCV","PHOTO-1.pdf")</f>
        <v>PHOTO-1.pdf</v>
      </c>
      <c r="L6" t="str">
        <f>HYPERLINK("https://www.jnafau.ac.in/wp-admin/admin-ajax.php?action=cfdb-file&amp;s=1605702280.6988&amp;form=Alumini&amp;field=uploaddegree","OD-1.pdf")</f>
        <v>OD-1.pdf</v>
      </c>
    </row>
    <row r="7" spans="1:13">
      <c r="A7" s="0" t="inlineStr">
        <is>
          <t>2020-11-18 12:24:38</t>
        </is>
      </c>
      <c r="B7" s="0" t="inlineStr">
        <is>
          <t>SYED SALMAN</t>
        </is>
      </c>
      <c r="C7" s="0" t="inlineStr">
        <is>
          <t>B.Tech (FSP)</t>
        </is>
      </c>
      <c r="D7" s="0" t="inlineStr">
        <is>
          <t>2019</t>
        </is>
      </c>
      <c r="E7" s="0" t="inlineStr">
        <is>
          <t>15011BB034</t>
        </is>
      </c>
      <c r="F7" s="0" t="inlineStr">
        <is>
          <t>Male</t>
        </is>
      </c>
      <c r="G7" s="0" t="inlineStr">
        <is>
          <t>02/21/1998</t>
        </is>
      </c>
      <c r="H7" s="0" t="inlineStr">
        <is>
          <t>syedsalman726@gmail.com</t>
        </is>
      </c>
      <c r="I7" s="0" t="inlineStr">
        <is>
          <t>9014173107</t>
        </is>
      </c>
      <c r="J7" s="0" t="inlineStr">
        <is>
          <t>19-5-29/8/B, KISHAN BAGH X - ROAD, BAHADURPURA, HYDERABAD - 500064.</t>
        </is>
      </c>
      <c r="K7" t="str">
        <f>HYPERLINK("https://www.jnafau.ac.in/wp-admin/admin-ajax.php?action=cfdb-file&amp;s=1605702278.4773&amp;form=Alumini&amp;field=ResumeCV","PHOTO-1.pdf")</f>
        <v>PHOTO-1.pdf</v>
      </c>
      <c r="L7" t="str">
        <f>HYPERLINK("https://www.jnafau.ac.in/wp-admin/admin-ajax.php?action=cfdb-file&amp;s=1605702278.4773&amp;form=Alumini&amp;field=uploaddegree","OD-1.pdf")</f>
        <v>OD-1.pdf</v>
      </c>
    </row>
    <row r="8" spans="1:13">
      <c r="A8" s="0" t="inlineStr">
        <is>
          <t>2020-11-18 12:24:35</t>
        </is>
      </c>
      <c r="B8" s="0" t="inlineStr">
        <is>
          <t>SYED SALMAN</t>
        </is>
      </c>
      <c r="C8" s="0" t="inlineStr">
        <is>
          <t>B.Tech (FSP)</t>
        </is>
      </c>
      <c r="D8" s="0" t="inlineStr">
        <is>
          <t>2019</t>
        </is>
      </c>
      <c r="E8" s="0" t="inlineStr">
        <is>
          <t>15011BB034</t>
        </is>
      </c>
      <c r="F8" s="0" t="inlineStr">
        <is>
          <t>Male</t>
        </is>
      </c>
      <c r="G8" s="0" t="inlineStr">
        <is>
          <t>02/21/1998</t>
        </is>
      </c>
      <c r="H8" s="0" t="inlineStr">
        <is>
          <t>syedsalman726@gmail.com</t>
        </is>
      </c>
      <c r="I8" s="0" t="inlineStr">
        <is>
          <t>9014173107</t>
        </is>
      </c>
      <c r="J8" s="0" t="inlineStr">
        <is>
          <t>19-5-29/8/B, KISHAN BAGH X - ROAD, BAHADURPURA, HYDERABAD - 500064.</t>
        </is>
      </c>
      <c r="K8" t="str">
        <f>HYPERLINK("https://www.jnafau.ac.in/wp-admin/admin-ajax.php?action=cfdb-file&amp;s=1605702275.8987&amp;form=Alumini&amp;field=ResumeCV","PHOTO-1.pdf")</f>
        <v>PHOTO-1.pdf</v>
      </c>
      <c r="L8" t="str">
        <f>HYPERLINK("https://www.jnafau.ac.in/wp-admin/admin-ajax.php?action=cfdb-file&amp;s=1605702275.8987&amp;form=Alumini&amp;field=uploaddegree","OD-1.pdf")</f>
        <v>OD-1.pdf</v>
      </c>
    </row>
    <row r="9" spans="1:13">
      <c r="A9" s="0" t="inlineStr">
        <is>
          <t>2020-11-18 12:24:33</t>
        </is>
      </c>
      <c r="B9" s="0" t="inlineStr">
        <is>
          <t>SYED SALMAN</t>
        </is>
      </c>
      <c r="C9" s="0" t="inlineStr">
        <is>
          <t>B.Tech (FSP)</t>
        </is>
      </c>
      <c r="D9" s="0" t="inlineStr">
        <is>
          <t>2019</t>
        </is>
      </c>
      <c r="E9" s="0" t="inlineStr">
        <is>
          <t>15011BB034</t>
        </is>
      </c>
      <c r="F9" s="0" t="inlineStr">
        <is>
          <t>Male</t>
        </is>
      </c>
      <c r="G9" s="0" t="inlineStr">
        <is>
          <t>02/21/1998</t>
        </is>
      </c>
      <c r="H9" s="0" t="inlineStr">
        <is>
          <t>syedsalman726@gmail.com</t>
        </is>
      </c>
      <c r="I9" s="0" t="inlineStr">
        <is>
          <t>9014173107</t>
        </is>
      </c>
      <c r="J9" s="0" t="inlineStr">
        <is>
          <t>19-5-29/8/B, KISHAN BAGH X - ROAD, BAHADURPURA, HYDERABAD - 500064.</t>
        </is>
      </c>
      <c r="K9" t="str">
        <f>HYPERLINK("https://www.jnafau.ac.in/wp-admin/admin-ajax.php?action=cfdb-file&amp;s=1605702273.6249&amp;form=Alumini&amp;field=ResumeCV","PHOTO-1.pdf")</f>
        <v>PHOTO-1.pdf</v>
      </c>
      <c r="L9" t="str">
        <f>HYPERLINK("https://www.jnafau.ac.in/wp-admin/admin-ajax.php?action=cfdb-file&amp;s=1605702273.6249&amp;form=Alumini&amp;field=uploaddegree","OD-1.pdf")</f>
        <v>OD-1.pdf</v>
      </c>
    </row>
    <row r="10" spans="1:13">
      <c r="A10" s="0" t="inlineStr">
        <is>
          <t>2020-11-18 12:24:31</t>
        </is>
      </c>
      <c r="B10" s="0" t="inlineStr">
        <is>
          <t>SYED SALMAN</t>
        </is>
      </c>
      <c r="C10" s="0" t="inlineStr">
        <is>
          <t>B.Tech (FSP)</t>
        </is>
      </c>
      <c r="D10" s="0" t="inlineStr">
        <is>
          <t>2019</t>
        </is>
      </c>
      <c r="E10" s="0" t="inlineStr">
        <is>
          <t>15011BB034</t>
        </is>
      </c>
      <c r="F10" s="0" t="inlineStr">
        <is>
          <t>Male</t>
        </is>
      </c>
      <c r="G10" s="0" t="inlineStr">
        <is>
          <t>02/21/1998</t>
        </is>
      </c>
      <c r="H10" s="0" t="inlineStr">
        <is>
          <t>syedsalman726@gmail.com</t>
        </is>
      </c>
      <c r="I10" s="0" t="inlineStr">
        <is>
          <t>9014173107</t>
        </is>
      </c>
      <c r="J10" s="0" t="inlineStr">
        <is>
          <t>19-5-29/8/B, KISHAN BAGH X - ROAD, BAHADURPURA, HYDERABAD - 500064.</t>
        </is>
      </c>
      <c r="K10" t="str">
        <f>HYPERLINK("https://www.jnafau.ac.in/wp-admin/admin-ajax.php?action=cfdb-file&amp;s=1605702271.3749&amp;form=Alumini&amp;field=ResumeCV","PHOTO-1.pdf")</f>
        <v>PHOTO-1.pdf</v>
      </c>
      <c r="L10" t="str">
        <f>HYPERLINK("https://www.jnafau.ac.in/wp-admin/admin-ajax.php?action=cfdb-file&amp;s=1605702271.3749&amp;form=Alumini&amp;field=uploaddegree","OD-1.pdf")</f>
        <v>OD-1.pdf</v>
      </c>
    </row>
    <row r="11" spans="1:13">
      <c r="A11" s="0" t="inlineStr">
        <is>
          <t>2020-11-18 12:24:28</t>
        </is>
      </c>
      <c r="B11" s="0" t="inlineStr">
        <is>
          <t>SYED SALMAN</t>
        </is>
      </c>
      <c r="C11" s="0" t="inlineStr">
        <is>
          <t>B.Tech (FSP)</t>
        </is>
      </c>
      <c r="D11" s="0" t="inlineStr">
        <is>
          <t>2019</t>
        </is>
      </c>
      <c r="E11" s="0" t="inlineStr">
        <is>
          <t>15011BB034</t>
        </is>
      </c>
      <c r="F11" s="0" t="inlineStr">
        <is>
          <t>Male</t>
        </is>
      </c>
      <c r="G11" s="0" t="inlineStr">
        <is>
          <t>02/21/1998</t>
        </is>
      </c>
      <c r="H11" s="0" t="inlineStr">
        <is>
          <t>syedsalman726@gmail.com</t>
        </is>
      </c>
      <c r="I11" s="0" t="inlineStr">
        <is>
          <t>9014173107</t>
        </is>
      </c>
      <c r="J11" s="0" t="inlineStr">
        <is>
          <t>19-5-29/8/B, KISHAN BAGH X - ROAD, BAHADURPURA, HYDERABAD - 500064.</t>
        </is>
      </c>
      <c r="K11" t="str">
        <f>HYPERLINK("https://www.jnafau.ac.in/wp-admin/admin-ajax.php?action=cfdb-file&amp;s=1605702268.8068&amp;form=Alumini&amp;field=ResumeCV","PHOTO-1.pdf")</f>
        <v>PHOTO-1.pdf</v>
      </c>
      <c r="L11" t="str">
        <f>HYPERLINK("https://www.jnafau.ac.in/wp-admin/admin-ajax.php?action=cfdb-file&amp;s=1605702268.8068&amp;form=Alumini&amp;field=uploaddegree","OD-1.pdf")</f>
        <v>OD-1.pdf</v>
      </c>
    </row>
    <row r="12" spans="1:13">
      <c r="A12" s="0" t="inlineStr">
        <is>
          <t>2020-11-18 12:24:21</t>
        </is>
      </c>
      <c r="B12" s="0" t="inlineStr">
        <is>
          <t>SYED SALMAN</t>
        </is>
      </c>
      <c r="C12" s="0" t="inlineStr">
        <is>
          <t>B.Tech (FSP)</t>
        </is>
      </c>
      <c r="D12" s="0" t="inlineStr">
        <is>
          <t>2019</t>
        </is>
      </c>
      <c r="E12" s="0" t="inlineStr">
        <is>
          <t>15011BB034</t>
        </is>
      </c>
      <c r="F12" s="0" t="inlineStr">
        <is>
          <t>Male</t>
        </is>
      </c>
      <c r="G12" s="0" t="inlineStr">
        <is>
          <t>02/21/1998</t>
        </is>
      </c>
      <c r="H12" s="0" t="inlineStr">
        <is>
          <t>syedsalman726@gmail.com</t>
        </is>
      </c>
      <c r="I12" s="0" t="inlineStr">
        <is>
          <t>9014173107</t>
        </is>
      </c>
      <c r="J12" s="0" t="inlineStr">
        <is>
          <t>19-5-29/8/B, KISHAN BAGH X - ROAD, BAHADURPURA, HYDERABAD - 500064.</t>
        </is>
      </c>
      <c r="K12" t="str">
        <f>HYPERLINK("https://www.jnafau.ac.in/wp-admin/admin-ajax.php?action=cfdb-file&amp;s=1605702261.7097&amp;form=Alumini&amp;field=ResumeCV","PHOTO-1.pdf")</f>
        <v>PHOTO-1.pdf</v>
      </c>
      <c r="L12" t="str">
        <f>HYPERLINK("https://www.jnafau.ac.in/wp-admin/admin-ajax.php?action=cfdb-file&amp;s=1605702261.7097&amp;form=Alumini&amp;field=uploaddegree","OD-1.pdf")</f>
        <v>OD-1.pdf</v>
      </c>
    </row>
    <row r="13" spans="1:13">
      <c r="A13" s="0" t="inlineStr">
        <is>
          <t>2020-11-18 12:24:16</t>
        </is>
      </c>
      <c r="B13" s="0" t="inlineStr">
        <is>
          <t>SYED SALMAN</t>
        </is>
      </c>
      <c r="C13" s="0" t="inlineStr">
        <is>
          <t>B.Tech (FSP)</t>
        </is>
      </c>
      <c r="D13" s="0" t="inlineStr">
        <is>
          <t>2019</t>
        </is>
      </c>
      <c r="E13" s="0" t="inlineStr">
        <is>
          <t>15011BB034</t>
        </is>
      </c>
      <c r="F13" s="0" t="inlineStr">
        <is>
          <t>Male</t>
        </is>
      </c>
      <c r="G13" s="0" t="inlineStr">
        <is>
          <t>02/21/1998</t>
        </is>
      </c>
      <c r="H13" s="0" t="inlineStr">
        <is>
          <t>syedsalman726@gmail.com</t>
        </is>
      </c>
      <c r="I13" s="0" t="inlineStr">
        <is>
          <t>9014173107</t>
        </is>
      </c>
      <c r="J13" s="0" t="inlineStr">
        <is>
          <t>19-5-29/8/B, KISHAN BAGH X - ROAD, BAHADURPURA, HYDERABAD - 500064.</t>
        </is>
      </c>
      <c r="K13" t="str">
        <f>HYPERLINK("https://www.jnafau.ac.in/wp-admin/admin-ajax.php?action=cfdb-file&amp;s=1605702256.1512&amp;form=Alumini&amp;field=ResumeCV","PHOTO-1.pdf")</f>
        <v>PHOTO-1.pdf</v>
      </c>
      <c r="L13" t="str">
        <f>HYPERLINK("https://www.jnafau.ac.in/wp-admin/admin-ajax.php?action=cfdb-file&amp;s=1605702256.1512&amp;form=Alumini&amp;field=uploaddegree","OD-1.pdf")</f>
        <v>OD-1.pdf</v>
      </c>
    </row>
    <row r="14" spans="1:13">
      <c r="A14" s="0" t="inlineStr">
        <is>
          <t>2020-11-18 12:24:12</t>
        </is>
      </c>
      <c r="B14" s="0" t="inlineStr">
        <is>
          <t>SYED SALMAN</t>
        </is>
      </c>
      <c r="C14" s="0" t="inlineStr">
        <is>
          <t>B.Tech (FSP)</t>
        </is>
      </c>
      <c r="D14" s="0" t="inlineStr">
        <is>
          <t>2019</t>
        </is>
      </c>
      <c r="E14" s="0" t="inlineStr">
        <is>
          <t>15011BB034</t>
        </is>
      </c>
      <c r="F14" s="0" t="inlineStr">
        <is>
          <t>Male</t>
        </is>
      </c>
      <c r="G14" s="0" t="inlineStr">
        <is>
          <t>02/21/1998</t>
        </is>
      </c>
      <c r="H14" s="0" t="inlineStr">
        <is>
          <t>syedsalman726@gmail.com</t>
        </is>
      </c>
      <c r="I14" s="0" t="inlineStr">
        <is>
          <t>9014173107</t>
        </is>
      </c>
      <c r="J14" s="0" t="inlineStr">
        <is>
          <t>19-5-29/8/B, KISHAN BAGH X - ROAD, BAHADURPURA, HYDERABAD - 500064.</t>
        </is>
      </c>
      <c r="K14" t="str">
        <f>HYPERLINK("https://www.jnafau.ac.in/wp-admin/admin-ajax.php?action=cfdb-file&amp;s=1605702252.6048&amp;form=Alumini&amp;field=ResumeCV","PHOTO-1.pdf")</f>
        <v>PHOTO-1.pdf</v>
      </c>
      <c r="L14" t="str">
        <f>HYPERLINK("https://www.jnafau.ac.in/wp-admin/admin-ajax.php?action=cfdb-file&amp;s=1605702252.6048&amp;form=Alumini&amp;field=uploaddegree","OD-1.pdf")</f>
        <v>OD-1.pdf</v>
      </c>
    </row>
    <row r="15" spans="1:13">
      <c r="A15" s="0" t="inlineStr">
        <is>
          <t>2020-11-18 12:24:01</t>
        </is>
      </c>
      <c r="B15" s="0" t="inlineStr">
        <is>
          <t>SYED SALMAN</t>
        </is>
      </c>
      <c r="C15" s="0" t="inlineStr">
        <is>
          <t>B.Tech (FSP)</t>
        </is>
      </c>
      <c r="D15" s="0" t="inlineStr">
        <is>
          <t>2019</t>
        </is>
      </c>
      <c r="E15" s="0" t="inlineStr">
        <is>
          <t>15011BB034</t>
        </is>
      </c>
      <c r="F15" s="0" t="inlineStr">
        <is>
          <t>Male</t>
        </is>
      </c>
      <c r="G15" s="0" t="inlineStr">
        <is>
          <t>02/21/1998</t>
        </is>
      </c>
      <c r="H15" s="0" t="inlineStr">
        <is>
          <t>syedsalman726@gmail.com</t>
        </is>
      </c>
      <c r="I15" s="0" t="inlineStr">
        <is>
          <t>9014173107</t>
        </is>
      </c>
      <c r="J15" s="0" t="inlineStr">
        <is>
          <t>19-5-29/8/B, KISHAN BAGH X - ROAD, BAHADURPURA, HYDERABAD - 500064.</t>
        </is>
      </c>
      <c r="K15" t="str">
        <f>HYPERLINK("https://www.jnafau.ac.in/wp-admin/admin-ajax.php?action=cfdb-file&amp;s=1605702241.0060&amp;form=Alumini&amp;field=ResumeCV","PHOTO-1.pdf")</f>
        <v>PHOTO-1.pdf</v>
      </c>
      <c r="L15" t="str">
        <f>HYPERLINK("https://www.jnafau.ac.in/wp-admin/admin-ajax.php?action=cfdb-file&amp;s=1605702241.0060&amp;form=Alumini&amp;field=uploaddegree","OD-1.pdf")</f>
        <v>OD-1.pdf</v>
      </c>
    </row>
    <row r="16" spans="1:13">
      <c r="A16" s="0" t="inlineStr">
        <is>
          <t>2020-11-17 07:57:01</t>
        </is>
      </c>
      <c r="B16" s="0" t="inlineStr">
        <is>
          <t>Virivinti Vimal Chandra Sharma</t>
        </is>
      </c>
      <c r="C16" s="0" t="inlineStr">
        <is>
          <t>B.Tech (DTDP)</t>
        </is>
      </c>
      <c r="D16" s="0" t="inlineStr">
        <is>
          <t>2012</t>
        </is>
      </c>
      <c r="E16" s="0" t="inlineStr">
        <is>
          <t>08011BC446</t>
        </is>
      </c>
      <c r="F16" s="0" t="inlineStr">
        <is>
          <t>Male</t>
        </is>
      </c>
      <c r="G16" s="0" t="inlineStr">
        <is>
          <t>02/15/1991</t>
        </is>
      </c>
      <c r="H16" s="0" t="inlineStr">
        <is>
          <t>vcsharma.iith@gmail.com</t>
        </is>
      </c>
      <c r="I16" s="0" t="inlineStr">
        <is>
          <t>9533326967</t>
        </is>
      </c>
      <c r="J16" s="0" t="inlineStr">
        <is>
          <t>G1,LAKSHMI RESIDENCY, SAIRAM NAGAR COLONY, BANDLAGUDA JAGIR VILLAGE</t>
        </is>
      </c>
      <c r="K16" t="str">
        <f>HYPERLINK("https://www.jnafau.ac.in/wp-admin/admin-ajax.php?action=cfdb-file&amp;s=1605599821.6606&amp;form=Alumini&amp;field=ResumeCV","IMG_20191213_152101.jpg")</f>
        <v>IMG_20191213_152101.jpg</v>
      </c>
      <c r="L16" t="str">
        <f>HYPERLINK("https://www.jnafau.ac.in/wp-admin/admin-ajax.php?action=cfdb-file&amp;s=1605599821.6606&amp;form=Alumini&amp;field=uploaddegree","b.tech_20000.pdf")</f>
        <v>b.tech_20000.pdf</v>
      </c>
    </row>
    <row r="17" spans="1:13">
      <c r="A17" s="0" t="inlineStr">
        <is>
          <t>2020-11-12 06:13:50</t>
        </is>
      </c>
      <c r="B17" s="0" t="inlineStr">
        <is>
          <t>Nandyala Lakshmana Charyulu</t>
        </is>
      </c>
      <c r="C17" s="0" t="inlineStr">
        <is>
          <t>B.ARCH</t>
        </is>
      </c>
      <c r="D17" s="0" t="inlineStr">
        <is>
          <t>2005</t>
        </is>
      </c>
      <c r="E17" s="0" t="inlineStr">
        <is>
          <t>99020</t>
        </is>
      </c>
      <c r="F17" s="0" t="inlineStr">
        <is>
          <t>Male</t>
        </is>
      </c>
      <c r="G17" s="0" t="inlineStr">
        <is>
          <t>04/26/1981</t>
        </is>
      </c>
      <c r="H17" s="0" t="inlineStr">
        <is>
          <t>lakshman.nandyala@gmail.com</t>
        </is>
      </c>
      <c r="I17" s="0" t="inlineStr">
        <is>
          <t>8106955544</t>
        </is>
      </c>
      <c r="J17" s="0" t="inlineStr">
        <is>
          <t>Flat 501 , Venkatadri Residency , Near Masjidbanda Circle  , Kondapur , Hyderabad </t>
        </is>
      </c>
      <c r="K17" t="str">
        <f>HYPERLINK("https://www.jnafau.ac.in/wp-admin/admin-ajax.php?action=cfdb-file&amp;s=1605161630.2552&amp;form=Alumini&amp;field=ResumeCV","IMG_20180622_064848.jpg")</f>
        <v>IMG_20180622_064848.jpg</v>
      </c>
      <c r="L17" t="str">
        <f>HYPERLINK("https://www.jnafau.ac.in/wp-admin/admin-ajax.php?action=cfdb-file&amp;s=1605161630.2552&amp;form=Alumini&amp;field=uploaddegree","b-arch-2.jpg")</f>
        <v>b-arch-2.jpg</v>
      </c>
    </row>
    <row r="18" spans="1:13">
      <c r="A18" s="0" t="inlineStr">
        <is>
          <t>2020-11-12 06:12:44</t>
        </is>
      </c>
      <c r="B18" s="0" t="inlineStr">
        <is>
          <t>Nandyala Lakshmana Charyulu</t>
        </is>
      </c>
      <c r="C18" s="0" t="inlineStr">
        <is>
          <t>B.ARCH</t>
        </is>
      </c>
      <c r="D18" s="0" t="inlineStr">
        <is>
          <t>2005</t>
        </is>
      </c>
      <c r="E18" s="0" t="inlineStr">
        <is>
          <t>99020</t>
        </is>
      </c>
      <c r="F18" s="0" t="inlineStr">
        <is>
          <t>Male</t>
        </is>
      </c>
      <c r="G18" s="0" t="inlineStr">
        <is>
          <t>04/26/1981</t>
        </is>
      </c>
      <c r="H18" s="0" t="inlineStr">
        <is>
          <t>lakshman.nandyala@gmail.com</t>
        </is>
      </c>
      <c r="I18" s="0" t="inlineStr">
        <is>
          <t>8106955544</t>
        </is>
      </c>
      <c r="J18" s="0" t="inlineStr">
        <is>
          <t>Flat 501 , Venkatadri Residency , Near Masjidbanda Circle  , Kondapur , Hyderabad </t>
        </is>
      </c>
      <c r="K18" t="str">
        <f>HYPERLINK("https://www.jnafau.ac.in/wp-admin/admin-ajax.php?action=cfdb-file&amp;s=1605161564.5283&amp;form=Alumini&amp;field=ResumeCV","IMG_20180622_064848.jpg")</f>
        <v>IMG_20180622_064848.jpg</v>
      </c>
      <c r="L18" t="str">
        <f>HYPERLINK("https://www.jnafau.ac.in/wp-admin/admin-ajax.php?action=cfdb-file&amp;s=1605161564.5283&amp;form=Alumini&amp;field=uploaddegree","b-arch-2.jpg")</f>
        <v>b-arch-2.jpg</v>
      </c>
    </row>
    <row r="19" spans="1:13">
      <c r="A19" s="0" t="inlineStr">
        <is>
          <t>2020-11-12 06:12:02</t>
        </is>
      </c>
      <c r="B19" s="0" t="inlineStr">
        <is>
          <t>Nandyala Lakshmana Charyulu</t>
        </is>
      </c>
      <c r="C19" s="0" t="inlineStr">
        <is>
          <t>B.ARCH</t>
        </is>
      </c>
      <c r="D19" s="0" t="inlineStr">
        <is>
          <t>2005</t>
        </is>
      </c>
      <c r="E19" s="0" t="inlineStr">
        <is>
          <t>99020</t>
        </is>
      </c>
      <c r="F19" s="0" t="inlineStr">
        <is>
          <t>Male</t>
        </is>
      </c>
      <c r="G19" s="0" t="inlineStr">
        <is>
          <t>04/26/1981</t>
        </is>
      </c>
      <c r="H19" s="0" t="inlineStr">
        <is>
          <t>lakshman.nandyala@gmail.com</t>
        </is>
      </c>
      <c r="I19" s="0" t="inlineStr">
        <is>
          <t>8106955544</t>
        </is>
      </c>
      <c r="J19" s="0" t="inlineStr">
        <is>
          <t>Flat 501 , Venkatadri Residency , Near Masjidbanda Circle  , Kondapur , Hyderabad </t>
        </is>
      </c>
      <c r="K19" t="str">
        <f>HYPERLINK("https://www.jnafau.ac.in/wp-admin/admin-ajax.php?action=cfdb-file&amp;s=1605161522.0578&amp;form=Alumini&amp;field=ResumeCV","IMG_20180622_064848.jpg")</f>
        <v>IMG_20180622_064848.jpg</v>
      </c>
      <c r="L19" t="str">
        <f>HYPERLINK("https://www.jnafau.ac.in/wp-admin/admin-ajax.php?action=cfdb-file&amp;s=1605161522.0578&amp;form=Alumini&amp;field=uploaddegree","b-arch-2.jpg")</f>
        <v>b-arch-2.jpg</v>
      </c>
    </row>
    <row r="20" spans="1:13">
      <c r="A20" s="0" t="inlineStr">
        <is>
          <t>2020-11-11 15:30:14</t>
        </is>
      </c>
      <c r="B20" s="0" t="inlineStr">
        <is>
          <t>Himabindu Sarna</t>
        </is>
      </c>
      <c r="C20" s="0" t="inlineStr">
        <is>
          <t>B.Plan</t>
        </is>
      </c>
      <c r="D20" s="0" t="inlineStr">
        <is>
          <t>2007</t>
        </is>
      </c>
      <c r="E20" s="0" t="inlineStr">
        <is>
          <t>03041L0026</t>
        </is>
      </c>
      <c r="F20" s="0" t="inlineStr">
        <is>
          <t>Female</t>
        </is>
      </c>
      <c r="G20" s="0" t="inlineStr">
        <is>
          <t>06/09/1986</t>
        </is>
      </c>
      <c r="H20" s="0" t="inlineStr">
        <is>
          <t>himabindu.sarna@gmail.com</t>
        </is>
      </c>
      <c r="I20" s="0" t="inlineStr">
        <is>
          <t>2692359321</t>
        </is>
      </c>
      <c r="J20" s="0" t="inlineStr">
        <is>
          <t>2990 Hamblin Way, Wellington,FL,33414</t>
        </is>
      </c>
      <c r="K20" s="0" t="inlineStr">
        <is>
          <t>Picture-.jpg</t>
        </is>
      </c>
      <c r="L20" s="0" t="inlineStr">
        <is>
          <t>IMG_3743.jpg</t>
        </is>
      </c>
    </row>
    <row r="21" spans="1:13">
      <c r="A21" s="0" t="inlineStr">
        <is>
          <t>2020-11-11 15:30:12</t>
        </is>
      </c>
      <c r="B21" s="0" t="inlineStr">
        <is>
          <t>Himabindu Sarna</t>
        </is>
      </c>
      <c r="C21" s="0" t="inlineStr">
        <is>
          <t>B.Plan</t>
        </is>
      </c>
      <c r="D21" s="0" t="inlineStr">
        <is>
          <t>2007</t>
        </is>
      </c>
      <c r="E21" s="0" t="inlineStr">
        <is>
          <t>03041L0026</t>
        </is>
      </c>
      <c r="F21" s="0" t="inlineStr">
        <is>
          <t>Female</t>
        </is>
      </c>
      <c r="G21" s="0" t="inlineStr">
        <is>
          <t>06/09/1986</t>
        </is>
      </c>
      <c r="H21" s="0" t="inlineStr">
        <is>
          <t>himabindu.sarna@gmail.com</t>
        </is>
      </c>
      <c r="I21" s="0" t="inlineStr">
        <is>
          <t>2692359321</t>
        </is>
      </c>
      <c r="J21" s="0" t="inlineStr">
        <is>
          <t>2990 Hamblin Way, Wellington,FL,33414</t>
        </is>
      </c>
      <c r="K21" s="0" t="inlineStr">
        <is>
          <t>Picture-.jpg</t>
        </is>
      </c>
      <c r="L21" s="0" t="inlineStr">
        <is>
          <t>IMG_3743.jpg</t>
        </is>
      </c>
    </row>
    <row r="22" spans="1:13">
      <c r="A22" s="0" t="inlineStr">
        <is>
          <t>2020-11-11 15:29:46</t>
        </is>
      </c>
      <c r="B22" s="0" t="inlineStr">
        <is>
          <t>Himabindu Sarna</t>
        </is>
      </c>
      <c r="C22" s="0" t="inlineStr">
        <is>
          <t>B.Plan</t>
        </is>
      </c>
      <c r="D22" s="0" t="inlineStr">
        <is>
          <t>2007</t>
        </is>
      </c>
      <c r="E22" s="0" t="inlineStr">
        <is>
          <t>03041L0026</t>
        </is>
      </c>
      <c r="F22" s="0" t="inlineStr">
        <is>
          <t>Female</t>
        </is>
      </c>
      <c r="G22" s="0" t="inlineStr">
        <is>
          <t>06/09/1986</t>
        </is>
      </c>
      <c r="H22" s="0" t="inlineStr">
        <is>
          <t>bindujan25@gmail.com</t>
        </is>
      </c>
      <c r="I22" s="0" t="inlineStr">
        <is>
          <t>2692359321</t>
        </is>
      </c>
      <c r="J22" s="0" t="inlineStr">
        <is>
          <t>2990 Hamblin Way, Wellington,FL,33414</t>
        </is>
      </c>
      <c r="K22" s="0" t="inlineStr">
        <is>
          <t>Picture-.jpg</t>
        </is>
      </c>
      <c r="L22" s="0" t="inlineStr">
        <is>
          <t>IMG_3743.jpg</t>
        </is>
      </c>
    </row>
    <row r="23" spans="1:13">
      <c r="A23" s="0" t="inlineStr">
        <is>
          <t>2020-11-10 19:37:36</t>
        </is>
      </c>
      <c r="B23" s="0" t="inlineStr">
        <is>
          <t> Himabindu Sarna</t>
        </is>
      </c>
      <c r="C23" s="0" t="inlineStr">
        <is>
          <t>B.Planning</t>
        </is>
      </c>
      <c r="D23" s="0" t="inlineStr">
        <is>
          <t>2007</t>
        </is>
      </c>
      <c r="E23" s="0" t="inlineStr">
        <is>
          <t>03041L0026</t>
        </is>
      </c>
      <c r="F23" s="0" t="inlineStr">
        <is>
          <t>Female</t>
        </is>
      </c>
      <c r="G23" s="0" t="inlineStr">
        <is>
          <t>06/09/1986</t>
        </is>
      </c>
      <c r="H23" s="0" t="inlineStr">
        <is>
          <t>bindujan25@gmail.com</t>
        </is>
      </c>
      <c r="I23" s="0" t="inlineStr">
        <is>
          <t>2692359321</t>
        </is>
      </c>
      <c r="J23" s="0" t="inlineStr">
        <is>
          <t>2990 Hamblin Way,Welloington,FL,33414</t>
        </is>
      </c>
      <c r="K23" t="str">
        <f>HYPERLINK("https://www.jnafau.ac.in/wp-admin/admin-ajax.php?action=cfdb-file&amp;s=1605037056.9970&amp;form=Alumini&amp;field=ResumeCV","Picture.jpg")</f>
        <v>Picture.jpg</v>
      </c>
      <c r="L23" t="str">
        <f>HYPERLINK("https://www.jnafau.ac.in/wp-admin/admin-ajax.php?action=cfdb-file&amp;s=1605037056.9970&amp;form=Alumini&amp;field=uploaddegree","Certificate.jpg")</f>
        <v>Certificate.jpg</v>
      </c>
    </row>
    <row r="24" spans="1:13">
      <c r="A24" s="0" t="inlineStr">
        <is>
          <t>2020-11-10 17:35:04</t>
        </is>
      </c>
      <c r="B24" s="0" t="inlineStr">
        <is>
          <t>Himabindu Sarna</t>
        </is>
      </c>
      <c r="C24" s="0" t="inlineStr">
        <is>
          <t>B.Plan</t>
        </is>
      </c>
      <c r="D24" s="0" t="inlineStr">
        <is>
          <t>2007</t>
        </is>
      </c>
      <c r="E24" s="0" t="inlineStr">
        <is>
          <t>03041L0026</t>
        </is>
      </c>
      <c r="F24" s="0" t="inlineStr">
        <is>
          <t>Female</t>
        </is>
      </c>
      <c r="G24" s="0" t="inlineStr">
        <is>
          <t>06/09/1986</t>
        </is>
      </c>
      <c r="H24" s="0" t="inlineStr">
        <is>
          <t>bindujan25@gmail.com</t>
        </is>
      </c>
      <c r="I24" s="0" t="inlineStr">
        <is>
          <t>2692359321</t>
        </is>
      </c>
      <c r="J24" s="0" t="inlineStr">
        <is>
          <t>2990 Hamblin Way, Wellington,FL,33414</t>
        </is>
      </c>
      <c r="K24" s="0" t="inlineStr">
        <is>
          <t>Picture-.jpg</t>
        </is>
      </c>
      <c r="L24" s="0" t="inlineStr">
        <is>
          <t>IMG_3743.jpg</t>
        </is>
      </c>
    </row>
    <row r="25" spans="1:13">
      <c r="A25" s="0" t="inlineStr">
        <is>
          <t>2020-11-10 16:07:58</t>
        </is>
      </c>
      <c r="B25" s="0" t="inlineStr">
        <is>
          <t>Himabindu Sarna</t>
        </is>
      </c>
      <c r="C25" s="0" t="inlineStr">
        <is>
          <t>B.Plan</t>
        </is>
      </c>
      <c r="D25" s="0" t="inlineStr">
        <is>
          <t>2007</t>
        </is>
      </c>
      <c r="E25" s="0" t="inlineStr">
        <is>
          <t>03041L0026</t>
        </is>
      </c>
      <c r="F25" s="0" t="inlineStr">
        <is>
          <t>Female</t>
        </is>
      </c>
      <c r="G25" s="0" t="inlineStr">
        <is>
          <t>06/09/1986</t>
        </is>
      </c>
      <c r="H25" s="0" t="inlineStr">
        <is>
          <t>bindujan25@gmail.com</t>
        </is>
      </c>
      <c r="I25" s="0" t="inlineStr">
        <is>
          <t>2692359321</t>
        </is>
      </c>
      <c r="J25" s="0" t="inlineStr">
        <is>
          <t>2990 Hamblin Way, Wellington,FL,33414</t>
        </is>
      </c>
      <c r="K25" s="0" t="inlineStr">
        <is>
          <t>Picture-.jpg</t>
        </is>
      </c>
      <c r="L25" t="str">
        <f>HYPERLINK("https://www.jnafau.ac.in/wp-admin/admin-ajax.php?action=cfdb-file&amp;s=1605024478.6213&amp;form=Alumini&amp;field=uploaddegree","IMG_3743.jpg")</f>
        <v>IMG_3743.jpg</v>
      </c>
    </row>
    <row r="26" spans="1:13">
      <c r="A26" s="0" t="inlineStr">
        <is>
          <t>2020-11-10 16:07:42</t>
        </is>
      </c>
      <c r="B26" s="0" t="inlineStr">
        <is>
          <t>Himabindu Sarna</t>
        </is>
      </c>
      <c r="C26" s="0" t="inlineStr">
        <is>
          <t>B.Plan</t>
        </is>
      </c>
      <c r="D26" s="0" t="inlineStr">
        <is>
          <t>2007</t>
        </is>
      </c>
      <c r="E26" s="0" t="inlineStr">
        <is>
          <t>03041L0026</t>
        </is>
      </c>
      <c r="F26" s="0" t="inlineStr">
        <is>
          <t>Female</t>
        </is>
      </c>
      <c r="G26" s="0" t="inlineStr">
        <is>
          <t>06/09/1986</t>
        </is>
      </c>
      <c r="H26" s="0" t="inlineStr">
        <is>
          <t>bindujan25@gmail.com</t>
        </is>
      </c>
      <c r="I26" s="0" t="inlineStr">
        <is>
          <t>2692359321</t>
        </is>
      </c>
      <c r="J26" s="0" t="inlineStr">
        <is>
          <t>2990 Hamblin Way, Wellington,FL,33414</t>
        </is>
      </c>
      <c r="K26" s="0" t="inlineStr">
        <is>
          <t>Picture-.jpg</t>
        </is>
      </c>
      <c r="L26" t="str">
        <f>HYPERLINK("https://www.jnafau.ac.in/wp-admin/admin-ajax.php?action=cfdb-file&amp;s=1605024462.8425&amp;form=Alumini&amp;field=uploaddegree","Page-0.jpg")</f>
        <v>Page-0.jpg</v>
      </c>
    </row>
    <row r="27" spans="1:13">
      <c r="A27" s="0" t="inlineStr">
        <is>
          <t>2020-11-10 16:07:17</t>
        </is>
      </c>
      <c r="B27" s="0" t="inlineStr">
        <is>
          <t>Himabindu Sarna</t>
        </is>
      </c>
      <c r="C27" s="0" t="inlineStr">
        <is>
          <t>B.Plan</t>
        </is>
      </c>
      <c r="D27" s="0" t="inlineStr">
        <is>
          <t>2007</t>
        </is>
      </c>
      <c r="E27" s="0" t="inlineStr">
        <is>
          <t>03041L0026</t>
        </is>
      </c>
      <c r="F27" s="0" t="inlineStr">
        <is>
          <t>Female</t>
        </is>
      </c>
      <c r="G27" s="0" t="inlineStr">
        <is>
          <t>06/09/1986</t>
        </is>
      </c>
      <c r="H27" s="0" t="inlineStr">
        <is>
          <t>bindujan25@gmail.com</t>
        </is>
      </c>
      <c r="I27" s="0" t="inlineStr">
        <is>
          <t>2692359321</t>
        </is>
      </c>
      <c r="J27" s="0" t="inlineStr">
        <is>
          <t>2990 Hamblin Way, Wellington,FL,33414</t>
        </is>
      </c>
      <c r="K27" s="0" t="inlineStr">
        <is>
          <t>Picture-.jpg</t>
        </is>
      </c>
      <c r="L27" s="0" t="inlineStr">
        <is>
          <t>IMG_3743.jpg</t>
        </is>
      </c>
    </row>
    <row r="28" spans="1:13">
      <c r="A28" s="0" t="inlineStr">
        <is>
          <t>2020-11-10 16:05:47</t>
        </is>
      </c>
      <c r="B28" s="0" t="inlineStr">
        <is>
          <t>Himabindu Sarna</t>
        </is>
      </c>
      <c r="C28" s="0" t="inlineStr">
        <is>
          <t>B.Plan</t>
        </is>
      </c>
      <c r="D28" s="0" t="inlineStr">
        <is>
          <t>2007</t>
        </is>
      </c>
      <c r="E28" s="0" t="inlineStr">
        <is>
          <t>03041L0026</t>
        </is>
      </c>
      <c r="F28" s="0" t="inlineStr">
        <is>
          <t>Female</t>
        </is>
      </c>
      <c r="G28" s="0" t="inlineStr">
        <is>
          <t>06/09/1986</t>
        </is>
      </c>
      <c r="H28" s="0" t="inlineStr">
        <is>
          <t>bindujan25@gmail.com</t>
        </is>
      </c>
      <c r="I28" s="0" t="inlineStr">
        <is>
          <t>2692359321</t>
        </is>
      </c>
      <c r="J28" s="0" t="inlineStr">
        <is>
          <t>2990 Hamblin Way, Wellington,FL,33414</t>
        </is>
      </c>
      <c r="K28" s="0" t="inlineStr">
        <is>
          <t>Picture-.jpg</t>
        </is>
      </c>
      <c r="L28" t="str">
        <f>HYPERLINK("https://www.jnafau.ac.in/wp-admin/admin-ajax.php?action=cfdb-file&amp;s=1605024347.1615&amp;form=Alumini&amp;field=uploaddegree","IMG_3743.jpg")</f>
        <v>IMG_3743.jpg</v>
      </c>
    </row>
    <row r="29" spans="1:13">
      <c r="A29" s="0" t="inlineStr">
        <is>
          <t>2020-11-10 16:05:20</t>
        </is>
      </c>
      <c r="B29" s="0" t="inlineStr">
        <is>
          <t>Himabindu Sarna</t>
        </is>
      </c>
      <c r="C29" s="0" t="inlineStr">
        <is>
          <t>B.Plan</t>
        </is>
      </c>
      <c r="D29" s="0" t="inlineStr">
        <is>
          <t>2007</t>
        </is>
      </c>
      <c r="E29" s="0" t="inlineStr">
        <is>
          <t>03041L0026</t>
        </is>
      </c>
      <c r="F29" s="0" t="inlineStr">
        <is>
          <t>Female</t>
        </is>
      </c>
      <c r="G29" s="0" t="inlineStr">
        <is>
          <t>06/09/1986</t>
        </is>
      </c>
      <c r="H29" s="0" t="inlineStr">
        <is>
          <t>bindujan25@gmail.com</t>
        </is>
      </c>
      <c r="I29" s="0" t="inlineStr">
        <is>
          <t>2692359321</t>
        </is>
      </c>
      <c r="J29" s="0" t="inlineStr">
        <is>
          <t>2990 Hamblin Way, Wellington,FL,33414</t>
        </is>
      </c>
      <c r="K29" s="0" t="inlineStr">
        <is>
          <t>Picture-.jpg</t>
        </is>
      </c>
      <c r="L29" t="str">
        <f>HYPERLINK("https://www.jnafau.ac.in/wp-admin/admin-ajax.php?action=cfdb-file&amp;s=1605024320.1944&amp;form=Alumini&amp;field=uploaddegree","IMG_3743.jpg")</f>
        <v>IMG_3743.jpg</v>
      </c>
    </row>
    <row r="30" spans="1:13">
      <c r="A30" s="0" t="inlineStr">
        <is>
          <t>2020-11-01 09:49:43</t>
        </is>
      </c>
      <c r="B30" s="0" t="inlineStr">
        <is>
          <t>K KALYAN KUAMR GOUD</t>
        </is>
      </c>
      <c r="C30" s="0" t="inlineStr">
        <is>
          <t>B PLANNING</t>
        </is>
      </c>
      <c r="D30" s="0" t="inlineStr">
        <is>
          <t>2007</t>
        </is>
      </c>
      <c r="E30" s="0" t="inlineStr">
        <is>
          <t>03041L0009</t>
        </is>
      </c>
      <c r="F30" s="0" t="inlineStr">
        <is>
          <t>Male</t>
        </is>
      </c>
      <c r="G30" s="0" t="inlineStr">
        <is>
          <t>07/16/1984</t>
        </is>
      </c>
      <c r="H30" s="0" t="inlineStr">
        <is>
          <t>k.kalyan007@gmail.com</t>
        </is>
      </c>
      <c r="I30" s="0" t="inlineStr">
        <is>
          <t>9885507243</t>
        </is>
      </c>
      <c r="J30" s="0" t="inlineStr">
        <is>
          <t>PLOT NO 8-19, INDRA REDDY ALWYN COLONY, MIYAPUR</t>
        </is>
      </c>
      <c r="K30" t="str">
        <f>HYPERLINK("https://www.jnafau.ac.in/wp-admin/admin-ajax.php?action=cfdb-file&amp;s=1604224183.2792&amp;form=Alumini&amp;field=ResumeCV","Kalyan-Goud.jpg")</f>
        <v>Kalyan-Goud.jpg</v>
      </c>
      <c r="L30" t="str">
        <f>HYPERLINK("https://www.jnafau.ac.in/wp-admin/admin-ajax.php?action=cfdb-file&amp;s=1604224183.2792&amp;form=Alumini&amp;field=uploaddegree","K-Kalyan-Goud_B.Plan-certificate.pdf")</f>
        <v>K-Kalyan-Goud_B.Plan-certificate.pdf</v>
      </c>
    </row>
    <row r="31" spans="1:13">
      <c r="A31" s="0" t="inlineStr">
        <is>
          <t>2020-11-01 09:22:56</t>
        </is>
      </c>
      <c r="B31" s="0" t="inlineStr">
        <is>
          <t>K KALYAN KUAMR GOUD</t>
        </is>
      </c>
      <c r="C31" s="0" t="inlineStr">
        <is>
          <t>B PLANNING</t>
        </is>
      </c>
      <c r="D31" s="0" t="inlineStr">
        <is>
          <t>2007</t>
        </is>
      </c>
      <c r="E31" s="0" t="inlineStr">
        <is>
          <t>03041L0009</t>
        </is>
      </c>
      <c r="F31" s="0" t="inlineStr">
        <is>
          <t>Male</t>
        </is>
      </c>
      <c r="G31" s="0" t="inlineStr">
        <is>
          <t>07/16/1984</t>
        </is>
      </c>
      <c r="H31" s="0" t="inlineStr">
        <is>
          <t>k.kalyan007@gmail.com</t>
        </is>
      </c>
      <c r="I31" s="0" t="inlineStr">
        <is>
          <t>9885507243</t>
        </is>
      </c>
      <c r="J31" s="0" t="inlineStr">
        <is>
          <t>PLOT NO 8-19, INDRA REDDY ALWYN COLONY, MIYAPUR</t>
        </is>
      </c>
      <c r="K31" t="str">
        <f>HYPERLINK("https://www.jnafau.ac.in/wp-admin/admin-ajax.php?action=cfdb-file&amp;s=1604222576.2203&amp;form=Alumini&amp;field=ResumeCV","Kalyan-Goud.jpg")</f>
        <v>Kalyan-Goud.jpg</v>
      </c>
      <c r="L31" t="str">
        <f>HYPERLINK("https://www.jnafau.ac.in/wp-admin/admin-ajax.php?action=cfdb-file&amp;s=1604222576.2203&amp;form=Alumini&amp;field=uploaddegree","K-Kalyan-Goud_B.Plan-certificate.pdf")</f>
        <v>K-Kalyan-Goud_B.Plan-certificate.pdf</v>
      </c>
    </row>
    <row r="32" spans="1:13">
      <c r="A32" s="0" t="inlineStr">
        <is>
          <t>2020-11-01 09:22:41</t>
        </is>
      </c>
      <c r="B32" s="0" t="inlineStr">
        <is>
          <t>K KALYAN KUAMR GOUD</t>
        </is>
      </c>
      <c r="C32" s="0" t="inlineStr">
        <is>
          <t>B PLANNING</t>
        </is>
      </c>
      <c r="D32" s="0" t="inlineStr">
        <is>
          <t>2007</t>
        </is>
      </c>
      <c r="E32" s="0" t="inlineStr">
        <is>
          <t>03041L0009</t>
        </is>
      </c>
      <c r="F32" s="0" t="inlineStr">
        <is>
          <t>Male</t>
        </is>
      </c>
      <c r="G32" s="0" t="inlineStr">
        <is>
          <t>07/16/1984</t>
        </is>
      </c>
      <c r="H32" s="0" t="inlineStr">
        <is>
          <t>k.kalyan007@gmail.com</t>
        </is>
      </c>
      <c r="I32" s="0" t="inlineStr">
        <is>
          <t>9885507243</t>
        </is>
      </c>
      <c r="J32" s="0" t="inlineStr">
        <is>
          <t>PLOT NO 8-19, INDRA REDDY ALWYN COLONY, MIYAPUR</t>
        </is>
      </c>
      <c r="K32" t="str">
        <f>HYPERLINK("https://www.jnafau.ac.in/wp-admin/admin-ajax.php?action=cfdb-file&amp;s=1604222561.3990&amp;form=Alumini&amp;field=ResumeCV","Kalyan-Goud.jpg")</f>
        <v>Kalyan-Goud.jpg</v>
      </c>
      <c r="L32" t="str">
        <f>HYPERLINK("https://www.jnafau.ac.in/wp-admin/admin-ajax.php?action=cfdb-file&amp;s=1604222561.3990&amp;form=Alumini&amp;field=uploaddegree","K-Kalyan-Goud_B.Plan-certificate.pdf")</f>
        <v>K-Kalyan-Goud_B.Plan-certificate.pdf</v>
      </c>
    </row>
    <row r="33" spans="1:13">
      <c r="A33" s="0" t="inlineStr">
        <is>
          <t>2020-11-01 01:53:01</t>
        </is>
      </c>
      <c r="B33" s="0" t="inlineStr">
        <is>
          <t>Himabindu Sarna</t>
        </is>
      </c>
      <c r="C33" s="0" t="inlineStr">
        <is>
          <t>B.plan</t>
        </is>
      </c>
      <c r="D33" s="0" t="inlineStr">
        <is>
          <t>2007</t>
        </is>
      </c>
      <c r="E33" s="0" t="inlineStr">
        <is>
          <t>03041L0026</t>
        </is>
      </c>
      <c r="F33" s="0" t="inlineStr">
        <is>
          <t>Female</t>
        </is>
      </c>
      <c r="G33" s="0" t="inlineStr">
        <is>
          <t>06/09/1986</t>
        </is>
      </c>
      <c r="H33" s="0" t="inlineStr">
        <is>
          <t>bindujan25@gmail.com</t>
        </is>
      </c>
      <c r="I33" s="0" t="inlineStr">
        <is>
          <t>2692359321</t>
        </is>
      </c>
      <c r="J33" s="0" t="inlineStr">
        <is>
          <t>2990 Hamblin Way, Wellington,Fl,33414</t>
        </is>
      </c>
      <c r="K33" s="0" t="inlineStr">
        <is>
          <t>Picture-.jpg</t>
        </is>
      </c>
      <c r="L33" s="0" t="inlineStr">
        <is>
          <t>B.Planning-Certificate-.jpg</t>
        </is>
      </c>
    </row>
    <row r="34" spans="1:13">
      <c r="A34" s="0" t="inlineStr">
        <is>
          <t>2020-11-01 01:50:00</t>
        </is>
      </c>
      <c r="B34" s="0" t="inlineStr">
        <is>
          <t>Himabindu Sarna</t>
        </is>
      </c>
      <c r="C34" s="0" t="inlineStr">
        <is>
          <t>B.plan</t>
        </is>
      </c>
      <c r="D34" s="0" t="inlineStr">
        <is>
          <t>2007</t>
        </is>
      </c>
      <c r="E34" s="0" t="inlineStr">
        <is>
          <t>03041L0026</t>
        </is>
      </c>
      <c r="F34" s="0" t="inlineStr">
        <is>
          <t>Female</t>
        </is>
      </c>
      <c r="G34" s="0" t="inlineStr">
        <is>
          <t>06/09/1986</t>
        </is>
      </c>
      <c r="H34" s="0" t="inlineStr">
        <is>
          <t>bindujan25@gmail.com</t>
        </is>
      </c>
      <c r="I34" s="0" t="inlineStr">
        <is>
          <t>2692359321</t>
        </is>
      </c>
      <c r="J34" s="0" t="inlineStr">
        <is>
          <t>2990 Hamblin Way, Wellington,Fl,33414</t>
        </is>
      </c>
      <c r="K34" t="str">
        <f>HYPERLINK("https://www.jnafau.ac.in/wp-admin/admin-ajax.php?action=cfdb-file&amp;s=1604195400.7702&amp;form=Alumini&amp;field=ResumeCV","Picture-.jpg")</f>
        <v>Picture-.jpg</v>
      </c>
      <c r="L34" t="str">
        <f>HYPERLINK("https://www.jnafau.ac.in/wp-admin/admin-ajax.php?action=cfdb-file&amp;s=1604195400.7702&amp;form=Alumini&amp;field=uploaddegree","B.Planning-Certificate-.jpg")</f>
        <v>B.Planning-Certificate-.jpg</v>
      </c>
    </row>
    <row r="35" spans="1:13">
      <c r="A35" s="0" t="inlineStr">
        <is>
          <t>2020-11-01 01:49:43</t>
        </is>
      </c>
      <c r="B35" s="0" t="inlineStr">
        <is>
          <t>Himabindu Sarna</t>
        </is>
      </c>
      <c r="C35" s="0" t="inlineStr">
        <is>
          <t>B.plan</t>
        </is>
      </c>
      <c r="D35" s="0" t="inlineStr">
        <is>
          <t>2007</t>
        </is>
      </c>
      <c r="E35" s="0" t="inlineStr">
        <is>
          <t>03041L0026</t>
        </is>
      </c>
      <c r="F35" s="0" t="inlineStr">
        <is>
          <t>Female</t>
        </is>
      </c>
      <c r="G35" s="0" t="inlineStr">
        <is>
          <t>06/09/1986</t>
        </is>
      </c>
      <c r="H35" s="0" t="inlineStr">
        <is>
          <t>bindujan25@gmail.com</t>
        </is>
      </c>
      <c r="I35" s="0" t="inlineStr">
        <is>
          <t>2692359321</t>
        </is>
      </c>
      <c r="J35" s="0" t="inlineStr">
        <is>
          <t>2990 Hamblin Way, Wellington,Fl,33414</t>
        </is>
      </c>
      <c r="K35" t="str">
        <f>HYPERLINK("https://www.jnafau.ac.in/wp-admin/admin-ajax.php?action=cfdb-file&amp;s=1604195383.8774&amp;form=Alumini&amp;field=ResumeCV","Picture-.jpg")</f>
        <v>Picture-.jpg</v>
      </c>
      <c r="L35" t="str">
        <f>HYPERLINK("https://www.jnafau.ac.in/wp-admin/admin-ajax.php?action=cfdb-file&amp;s=1604195383.8774&amp;form=Alumini&amp;field=uploaddegree","B.Planning-Certificate-.jpg")</f>
        <v>B.Planning-Certificate-.jpg</v>
      </c>
    </row>
    <row r="36" spans="1:13">
      <c r="A36" s="0" t="inlineStr">
        <is>
          <t>2020-10-23 04:46:52</t>
        </is>
      </c>
      <c r="B36" s="0" t="inlineStr">
        <is>
          <t>GUTURU NAGARJUN</t>
        </is>
      </c>
      <c r="C36" s="0" t="inlineStr">
        <is>
          <t>B.Tech Planning</t>
        </is>
      </c>
      <c r="D36" s="0" t="inlineStr">
        <is>
          <t>2011</t>
        </is>
      </c>
      <c r="E36" s="0" t="inlineStr">
        <is>
          <t>070213</t>
        </is>
      </c>
      <c r="F36" s="0" t="inlineStr">
        <is>
          <t>Male</t>
        </is>
      </c>
      <c r="G36" s="0" t="inlineStr">
        <is>
          <t>06/19/1990</t>
        </is>
      </c>
      <c r="H36" s="0" t="inlineStr">
        <is>
          <t>nagarjunarjun123@gmail.com</t>
        </is>
      </c>
      <c r="I36" s="0" t="inlineStr">
        <is>
          <t>9490681362</t>
        </is>
      </c>
      <c r="J36" s="0" t="inlineStr">
        <is>
          <t>H.NO. 45/403-111, SLV PRIDE APARTMENTS - 404, 2ND ROAD, VENKATARAMANA COLONY</t>
        </is>
      </c>
      <c r="K36" t="str">
        <f>HYPERLINK("https://www.jnafau.ac.in/wp-admin/admin-ajax.php?action=cfdb-file&amp;s=1603428412.6436&amp;form=Alumini&amp;field=ResumeCV","Passport-Size-Picture.jpg")</f>
        <v>Passport-Size-Picture.jpg</v>
      </c>
      <c r="L36" t="str">
        <f>HYPERLINK("https://www.jnafau.ac.in/wp-admin/admin-ajax.php?action=cfdb-file&amp;s=1603428412.6436&amp;form=Alumini&amp;field=uploaddegree","B.Tech-PLG-Degree-Certificate.jpg")</f>
        <v>B.Tech-PLG-Degree-Certificate.jpg</v>
      </c>
    </row>
    <row r="37" spans="1:13">
      <c r="A37" s="0" t="inlineStr">
        <is>
          <t>2020-10-23 04:46:38</t>
        </is>
      </c>
      <c r="B37" s="0" t="inlineStr">
        <is>
          <t>GUTURU NAGARJUN</t>
        </is>
      </c>
      <c r="C37" s="0" t="inlineStr">
        <is>
          <t>B.Tech Planning</t>
        </is>
      </c>
      <c r="D37" s="0" t="inlineStr">
        <is>
          <t>2011</t>
        </is>
      </c>
      <c r="E37" s="0" t="inlineStr">
        <is>
          <t>070213</t>
        </is>
      </c>
      <c r="F37" s="0" t="inlineStr">
        <is>
          <t>Male</t>
        </is>
      </c>
      <c r="G37" s="0" t="inlineStr">
        <is>
          <t>06/19/1990</t>
        </is>
      </c>
      <c r="H37" s="0" t="inlineStr">
        <is>
          <t>nagarjunarjun123@gmail.com</t>
        </is>
      </c>
      <c r="I37" s="0" t="inlineStr">
        <is>
          <t>9490681362</t>
        </is>
      </c>
      <c r="J37" s="0" t="inlineStr">
        <is>
          <t>H.NO. 45/403-111, SLV PRIDE APARTMENTS - 404, 2ND ROAD, VENKATARAMANA COLONY</t>
        </is>
      </c>
      <c r="K37" t="str">
        <f>HYPERLINK("https://www.jnafau.ac.in/wp-admin/admin-ajax.php?action=cfdb-file&amp;s=1603428398.4621&amp;form=Alumini&amp;field=ResumeCV","Passport-Size-Picture.jpg")</f>
        <v>Passport-Size-Picture.jpg</v>
      </c>
      <c r="L37" t="str">
        <f>HYPERLINK("https://www.jnafau.ac.in/wp-admin/admin-ajax.php?action=cfdb-file&amp;s=1603428398.4621&amp;form=Alumini&amp;field=uploaddegree","B.Tech-PLG-Degree-Certificate.jpg")</f>
        <v>B.Tech-PLG-Degree-Certificate.jpg</v>
      </c>
    </row>
    <row r="38" spans="1:13">
      <c r="A38" s="0" t="inlineStr">
        <is>
          <t>2020-10-23 04:46:36</t>
        </is>
      </c>
      <c r="B38" s="0" t="inlineStr">
        <is>
          <t>GUTURU NAGARJUN</t>
        </is>
      </c>
      <c r="C38" s="0" t="inlineStr">
        <is>
          <t>B.Tech Planning</t>
        </is>
      </c>
      <c r="D38" s="0" t="inlineStr">
        <is>
          <t>2011</t>
        </is>
      </c>
      <c r="E38" s="0" t="inlineStr">
        <is>
          <t>070213</t>
        </is>
      </c>
      <c r="F38" s="0" t="inlineStr">
        <is>
          <t>Male</t>
        </is>
      </c>
      <c r="G38" s="0" t="inlineStr">
        <is>
          <t>06/19/1990</t>
        </is>
      </c>
      <c r="H38" s="0" t="inlineStr">
        <is>
          <t>nagarjunarjun123@gmail.com</t>
        </is>
      </c>
      <c r="I38" s="0" t="inlineStr">
        <is>
          <t>9490681362</t>
        </is>
      </c>
      <c r="J38" s="0" t="inlineStr">
        <is>
          <t>H.NO. 45/403-111, SLV PRIDE APARTMENTS - 404, 2ND ROAD, VENKATARAMANA COLONY</t>
        </is>
      </c>
      <c r="K38" t="str">
        <f>HYPERLINK("https://www.jnafau.ac.in/wp-admin/admin-ajax.php?action=cfdb-file&amp;s=1603428396.3499&amp;form=Alumini&amp;field=ResumeCV","Passport-Size-Picture.jpg")</f>
        <v>Passport-Size-Picture.jpg</v>
      </c>
      <c r="L38" t="str">
        <f>HYPERLINK("https://www.jnafau.ac.in/wp-admin/admin-ajax.php?action=cfdb-file&amp;s=1603428396.3499&amp;form=Alumini&amp;field=uploaddegree","B.Tech-PLG-Degree-Certificate.jpg")</f>
        <v>B.Tech-PLG-Degree-Certificate.jpg</v>
      </c>
    </row>
    <row r="39" spans="1:13">
      <c r="A39" s="0" t="inlineStr">
        <is>
          <t>2020-10-23 04:46:33</t>
        </is>
      </c>
      <c r="B39" s="0" t="inlineStr">
        <is>
          <t>GUTURU NAGARJUN</t>
        </is>
      </c>
      <c r="C39" s="0" t="inlineStr">
        <is>
          <t>B.Tech Planning</t>
        </is>
      </c>
      <c r="D39" s="0" t="inlineStr">
        <is>
          <t>2011</t>
        </is>
      </c>
      <c r="E39" s="0" t="inlineStr">
        <is>
          <t>070213</t>
        </is>
      </c>
      <c r="F39" s="0" t="inlineStr">
        <is>
          <t>Male</t>
        </is>
      </c>
      <c r="G39" s="0" t="inlineStr">
        <is>
          <t>06/19/1990</t>
        </is>
      </c>
      <c r="H39" s="0" t="inlineStr">
        <is>
          <t>nagarjunarjun123@gmail.com</t>
        </is>
      </c>
      <c r="I39" s="0" t="inlineStr">
        <is>
          <t>9490681362</t>
        </is>
      </c>
      <c r="J39" s="0" t="inlineStr">
        <is>
          <t>H.NO. 45/403-111, SLV PRIDE APARTMENTS - 404, 2ND ROAD, VENKATARAMANA COLONY</t>
        </is>
      </c>
      <c r="K39" t="str">
        <f>HYPERLINK("https://www.jnafau.ac.in/wp-admin/admin-ajax.php?action=cfdb-file&amp;s=1603428393.3451&amp;form=Alumini&amp;field=ResumeCV","Passport-Size-Picture.jpg")</f>
        <v>Passport-Size-Picture.jpg</v>
      </c>
      <c r="L39" t="str">
        <f>HYPERLINK("https://www.jnafau.ac.in/wp-admin/admin-ajax.php?action=cfdb-file&amp;s=1603428393.3451&amp;form=Alumini&amp;field=uploaddegree","B.Tech-PLG-Degree-Certificate.jpg")</f>
        <v>B.Tech-PLG-Degree-Certificate.jpg</v>
      </c>
    </row>
    <row r="40" spans="1:13">
      <c r="A40" s="0" t="inlineStr">
        <is>
          <t>2020-10-23 04:46:30</t>
        </is>
      </c>
      <c r="B40" s="0" t="inlineStr">
        <is>
          <t>GUTURU NAGARJUN</t>
        </is>
      </c>
      <c r="C40" s="0" t="inlineStr">
        <is>
          <t>B.Tech Planning</t>
        </is>
      </c>
      <c r="D40" s="0" t="inlineStr">
        <is>
          <t>2011</t>
        </is>
      </c>
      <c r="E40" s="0" t="inlineStr">
        <is>
          <t>070213</t>
        </is>
      </c>
      <c r="F40" s="0" t="inlineStr">
        <is>
          <t>Male</t>
        </is>
      </c>
      <c r="G40" s="0" t="inlineStr">
        <is>
          <t>06/19/1990</t>
        </is>
      </c>
      <c r="H40" s="0" t="inlineStr">
        <is>
          <t>nagarjunarjun123@gmail.com</t>
        </is>
      </c>
      <c r="I40" s="0" t="inlineStr">
        <is>
          <t>9490681362</t>
        </is>
      </c>
      <c r="J40" s="0" t="inlineStr">
        <is>
          <t>H.NO. 45/403-111, SLV PRIDE APARTMENTS - 404, 2ND ROAD, VENKATARAMANA COLONY</t>
        </is>
      </c>
      <c r="K40" t="str">
        <f>HYPERLINK("https://www.jnafau.ac.in/wp-admin/admin-ajax.php?action=cfdb-file&amp;s=1603428390.4109&amp;form=Alumini&amp;field=ResumeCV","Passport-Size-Picture.jpg")</f>
        <v>Passport-Size-Picture.jpg</v>
      </c>
      <c r="L40" t="str">
        <f>HYPERLINK("https://www.jnafau.ac.in/wp-admin/admin-ajax.php?action=cfdb-file&amp;s=1603428390.4109&amp;form=Alumini&amp;field=uploaddegree","B.Tech-PLG-Degree-Certificate.jpg")</f>
        <v>B.Tech-PLG-Degree-Certificate.jpg</v>
      </c>
    </row>
    <row r="41" spans="1:13">
      <c r="A41" s="0" t="inlineStr">
        <is>
          <t>2020-10-23 04:45:55</t>
        </is>
      </c>
      <c r="B41" s="0" t="inlineStr">
        <is>
          <t>GUTURU NAGARJUN</t>
        </is>
      </c>
      <c r="C41" s="0" t="inlineStr">
        <is>
          <t>B.Tech Planning</t>
        </is>
      </c>
      <c r="D41" s="0" t="inlineStr">
        <is>
          <t>2011</t>
        </is>
      </c>
      <c r="E41" s="0" t="inlineStr">
        <is>
          <t>070213</t>
        </is>
      </c>
      <c r="F41" s="0" t="inlineStr">
        <is>
          <t>Male</t>
        </is>
      </c>
      <c r="G41" s="0" t="inlineStr">
        <is>
          <t>06/19/1990</t>
        </is>
      </c>
      <c r="H41" s="0" t="inlineStr">
        <is>
          <t>nagarjunarjun123@gmail.com</t>
        </is>
      </c>
      <c r="I41" s="0" t="inlineStr">
        <is>
          <t>9490681362</t>
        </is>
      </c>
      <c r="J41" s="0" t="inlineStr">
        <is>
          <t>H.NO. 45/403-111, SLV PRIDE APARTMENTS - 404, 2ND ROAD, VENKATARAMANA COLONY</t>
        </is>
      </c>
      <c r="K41" t="str">
        <f>HYPERLINK("https://www.jnafau.ac.in/wp-admin/admin-ajax.php?action=cfdb-file&amp;s=1603428355.2709&amp;form=Alumini&amp;field=ResumeCV","Passport-Size-Picture.jpg")</f>
        <v>Passport-Size-Picture.jpg</v>
      </c>
      <c r="L41" t="str">
        <f>HYPERLINK("https://www.jnafau.ac.in/wp-admin/admin-ajax.php?action=cfdb-file&amp;s=1603428355.2709&amp;form=Alumini&amp;field=uploaddegree","B.Tech-PLG-Degree-Certificate.jpg")</f>
        <v>B.Tech-PLG-Degree-Certificate.jpg</v>
      </c>
    </row>
    <row r="42" spans="1:13">
      <c r="A42" s="0" t="inlineStr">
        <is>
          <t>2020-10-17 08:43:34</t>
        </is>
      </c>
      <c r="B42" s="0" t="inlineStr">
        <is>
          <t>Bhanu Chander D</t>
        </is>
      </c>
      <c r="C42" s="0" t="inlineStr">
        <is>
          <t>B. Planning</t>
        </is>
      </c>
      <c r="D42" s="0" t="inlineStr">
        <is>
          <t>2005</t>
        </is>
      </c>
      <c r="E42" s="0" t="inlineStr">
        <is>
          <t>01041L0005</t>
        </is>
      </c>
      <c r="F42" s="0" t="inlineStr">
        <is>
          <t>Male</t>
        </is>
      </c>
      <c r="G42" s="0" t="inlineStr">
        <is>
          <t>08/30/1982</t>
        </is>
      </c>
      <c r="H42" s="0" t="inlineStr">
        <is>
          <t>dbhanuchander@gmail.com</t>
        </is>
      </c>
      <c r="I42" s="0" t="inlineStr">
        <is>
          <t>8886002699</t>
        </is>
      </c>
      <c r="J42" s="0" t="inlineStr">
        <is>
          <t>2/23, Bahar, Sahara States, Mansurabad</t>
        </is>
      </c>
      <c r="K42" t="str">
        <f>HYPERLINK("https://www.jnafau.ac.in/wp-admin/admin-ajax.php?action=cfdb-file&amp;s=1602924214.2345&amp;form=Alumini&amp;field=ResumeCV","Bhanu-Chander-D.jpg")</f>
        <v>Bhanu-Chander-D.jpg</v>
      </c>
      <c r="L42" t="str">
        <f>HYPERLINK("https://www.jnafau.ac.in/wp-admin/admin-ajax.php?action=cfdb-file&amp;s=1602924214.2345&amp;form=Alumini&amp;field=uploaddegree","20201017110927_00001.jpg")</f>
        <v>20201017110927_00001.jpg</v>
      </c>
    </row>
    <row r="43" spans="1:13">
      <c r="A43" s="0" t="inlineStr">
        <is>
          <t>2020-10-17 08:43:24</t>
        </is>
      </c>
      <c r="B43" s="0" t="inlineStr">
        <is>
          <t>Bhanu Chander D</t>
        </is>
      </c>
      <c r="C43" s="0" t="inlineStr">
        <is>
          <t>B. Planning</t>
        </is>
      </c>
      <c r="D43" s="0" t="inlineStr">
        <is>
          <t>2005</t>
        </is>
      </c>
      <c r="E43" s="0" t="inlineStr">
        <is>
          <t>01041L0005</t>
        </is>
      </c>
      <c r="F43" s="0" t="inlineStr">
        <is>
          <t>Male</t>
        </is>
      </c>
      <c r="G43" s="0" t="inlineStr">
        <is>
          <t>08/30/1982</t>
        </is>
      </c>
      <c r="H43" s="0" t="inlineStr">
        <is>
          <t>dbhanuchander@gmail.com</t>
        </is>
      </c>
      <c r="I43" s="0" t="inlineStr">
        <is>
          <t>8886002699</t>
        </is>
      </c>
      <c r="J43" s="0" t="inlineStr">
        <is>
          <t>2/23, Bahar, Sahara States, Mansurabad</t>
        </is>
      </c>
      <c r="K43" t="str">
        <f>HYPERLINK("https://www.jnafau.ac.in/wp-admin/admin-ajax.php?action=cfdb-file&amp;s=1602924204.4624&amp;form=Alumini&amp;field=ResumeCV","Bhanu-Chander-D.jpg")</f>
        <v>Bhanu-Chander-D.jpg</v>
      </c>
      <c r="L43" t="str">
        <f>HYPERLINK("https://www.jnafau.ac.in/wp-admin/admin-ajax.php?action=cfdb-file&amp;s=1602924204.4624&amp;form=Alumini&amp;field=uploaddegree","20201017110927_00001.jpg")</f>
        <v>20201017110927_00001.jpg</v>
      </c>
    </row>
    <row r="44" spans="1:13">
      <c r="A44" s="0" t="inlineStr">
        <is>
          <t>2020-10-17 08:43:14</t>
        </is>
      </c>
      <c r="B44" s="0" t="inlineStr">
        <is>
          <t>Bhanu Chander D</t>
        </is>
      </c>
      <c r="C44" s="0" t="inlineStr">
        <is>
          <t>B. Planning</t>
        </is>
      </c>
      <c r="D44" s="0" t="inlineStr">
        <is>
          <t>2005</t>
        </is>
      </c>
      <c r="E44" s="0" t="inlineStr">
        <is>
          <t>01041L0005</t>
        </is>
      </c>
      <c r="F44" s="0" t="inlineStr">
        <is>
          <t>Male</t>
        </is>
      </c>
      <c r="G44" s="0" t="inlineStr">
        <is>
          <t>08/30/1982</t>
        </is>
      </c>
      <c r="H44" s="0" t="inlineStr">
        <is>
          <t>dbhanuchander@gmail.com</t>
        </is>
      </c>
      <c r="I44" s="0" t="inlineStr">
        <is>
          <t>8886002699</t>
        </is>
      </c>
      <c r="J44" s="0" t="inlineStr">
        <is>
          <t>2/23, Bahar, Sahara States, Mansurabad</t>
        </is>
      </c>
      <c r="K44" t="str">
        <f>HYPERLINK("https://www.jnafau.ac.in/wp-admin/admin-ajax.php?action=cfdb-file&amp;s=1602924194.6728&amp;form=Alumini&amp;field=ResumeCV","Bhanu-Chander-D.jpg")</f>
        <v>Bhanu-Chander-D.jpg</v>
      </c>
      <c r="L44" t="str">
        <f>HYPERLINK("https://www.jnafau.ac.in/wp-admin/admin-ajax.php?action=cfdb-file&amp;s=1602924194.6728&amp;form=Alumini&amp;field=uploaddegree","20201017110927_00001.jpg")</f>
        <v>20201017110927_00001.jpg</v>
      </c>
    </row>
    <row r="45" spans="1:13">
      <c r="A45" s="0" t="inlineStr">
        <is>
          <t>2020-10-17 08:43:06</t>
        </is>
      </c>
      <c r="B45" s="0" t="inlineStr">
        <is>
          <t>Bhanu Chander D</t>
        </is>
      </c>
      <c r="C45" s="0" t="inlineStr">
        <is>
          <t>B. Planning</t>
        </is>
      </c>
      <c r="D45" s="0" t="inlineStr">
        <is>
          <t>2005</t>
        </is>
      </c>
      <c r="E45" s="0" t="inlineStr">
        <is>
          <t>01041L0005</t>
        </is>
      </c>
      <c r="F45" s="0" t="inlineStr">
        <is>
          <t>Male</t>
        </is>
      </c>
      <c r="G45" s="0" t="inlineStr">
        <is>
          <t>08/30/1982</t>
        </is>
      </c>
      <c r="H45" s="0" t="inlineStr">
        <is>
          <t>dbhanuchander@gmail.com</t>
        </is>
      </c>
      <c r="I45" s="0" t="inlineStr">
        <is>
          <t>8886002699</t>
        </is>
      </c>
      <c r="J45" s="0" t="inlineStr">
        <is>
          <t>2/23, Bahar, Sahara States, Mansurabad</t>
        </is>
      </c>
      <c r="K45" t="str">
        <f>HYPERLINK("https://www.jnafau.ac.in/wp-admin/admin-ajax.php?action=cfdb-file&amp;s=1602924186.8442&amp;form=Alumini&amp;field=ResumeCV","Bhanu-Chander-D.jpg")</f>
        <v>Bhanu-Chander-D.jpg</v>
      </c>
      <c r="L45" t="str">
        <f>HYPERLINK("https://www.jnafau.ac.in/wp-admin/admin-ajax.php?action=cfdb-file&amp;s=1602924186.8442&amp;form=Alumini&amp;field=uploaddegree","20201017110927_00001.jpg")</f>
        <v>20201017110927_00001.jpg</v>
      </c>
    </row>
    <row r="46" spans="1:13">
      <c r="A46" s="0" t="inlineStr">
        <is>
          <t>2020-10-17 08:36:55</t>
        </is>
      </c>
      <c r="B46" s="0" t="inlineStr">
        <is>
          <t>Bhanu Chander D</t>
        </is>
      </c>
      <c r="C46" s="0" t="inlineStr">
        <is>
          <t>B. Planning</t>
        </is>
      </c>
      <c r="D46" s="0" t="inlineStr">
        <is>
          <t>2005</t>
        </is>
      </c>
      <c r="E46" s="0" t="inlineStr">
        <is>
          <t>01041L0005</t>
        </is>
      </c>
      <c r="F46" s="0" t="inlineStr">
        <is>
          <t>Male</t>
        </is>
      </c>
      <c r="G46" s="0" t="inlineStr">
        <is>
          <t>08/30/1982</t>
        </is>
      </c>
      <c r="H46" s="0" t="inlineStr">
        <is>
          <t>dbhanuchander@gmail.com</t>
        </is>
      </c>
      <c r="I46" s="0" t="inlineStr">
        <is>
          <t>8886002699</t>
        </is>
      </c>
      <c r="J46" s="0" t="inlineStr">
        <is>
          <t>2/23, Bahar, Sahara States, Mansurabad</t>
        </is>
      </c>
      <c r="K46" t="str">
        <f>HYPERLINK("https://www.jnafau.ac.in/wp-admin/admin-ajax.php?action=cfdb-file&amp;s=1602923815.9610&amp;form=Alumini&amp;field=ResumeCV","Bhanu-Chander-D.jpg")</f>
        <v>Bhanu-Chander-D.jpg</v>
      </c>
      <c r="L46" t="str">
        <f>HYPERLINK("https://www.jnafau.ac.in/wp-admin/admin-ajax.php?action=cfdb-file&amp;s=1602923815.9610&amp;form=Alumini&amp;field=uploaddegree","20201017110927_00001.jpg")</f>
        <v>20201017110927_00001.jpg</v>
      </c>
    </row>
    <row r="47" spans="1:13">
      <c r="A47" s="0" t="inlineStr">
        <is>
          <t>2020-10-17 08:36:52</t>
        </is>
      </c>
      <c r="B47" s="0" t="inlineStr">
        <is>
          <t>Bhanu Chander D</t>
        </is>
      </c>
      <c r="C47" s="0" t="inlineStr">
        <is>
          <t>B. Planning</t>
        </is>
      </c>
      <c r="D47" s="0" t="inlineStr">
        <is>
          <t>2005</t>
        </is>
      </c>
      <c r="E47" s="0" t="inlineStr">
        <is>
          <t>01041L0005</t>
        </is>
      </c>
      <c r="F47" s="0" t="inlineStr">
        <is>
          <t>Male</t>
        </is>
      </c>
      <c r="G47" s="0" t="inlineStr">
        <is>
          <t>08/30/1982</t>
        </is>
      </c>
      <c r="H47" s="0" t="inlineStr">
        <is>
          <t>dbhanuchander@gmail.com</t>
        </is>
      </c>
      <c r="I47" s="0" t="inlineStr">
        <is>
          <t>8886002699</t>
        </is>
      </c>
      <c r="J47" s="0" t="inlineStr">
        <is>
          <t>2/23, Bahar, Sahara States, Mansurabad</t>
        </is>
      </c>
      <c r="K47" t="str">
        <f>HYPERLINK("https://www.jnafau.ac.in/wp-admin/admin-ajax.php?action=cfdb-file&amp;s=1602923812.8913&amp;form=Alumini&amp;field=ResumeCV","Bhanu-Chander-D.jpg")</f>
        <v>Bhanu-Chander-D.jpg</v>
      </c>
      <c r="L47" t="str">
        <f>HYPERLINK("https://www.jnafau.ac.in/wp-admin/admin-ajax.php?action=cfdb-file&amp;s=1602923812.8913&amp;form=Alumini&amp;field=uploaddegree","20201017110927_00001.jpg")</f>
        <v>20201017110927_00001.jpg</v>
      </c>
    </row>
    <row r="48" spans="1:13">
      <c r="A48" s="0" t="inlineStr">
        <is>
          <t>2020-10-17 08:36:33</t>
        </is>
      </c>
      <c r="B48" s="0" t="inlineStr">
        <is>
          <t>Bhanu Chander D</t>
        </is>
      </c>
      <c r="C48" s="0" t="inlineStr">
        <is>
          <t>B. Planning</t>
        </is>
      </c>
      <c r="D48" s="0" t="inlineStr">
        <is>
          <t>2005</t>
        </is>
      </c>
      <c r="E48" s="0" t="inlineStr">
        <is>
          <t>01041L0005</t>
        </is>
      </c>
      <c r="F48" s="0" t="inlineStr">
        <is>
          <t>Male</t>
        </is>
      </c>
      <c r="G48" s="0" t="inlineStr">
        <is>
          <t>08/30/1982</t>
        </is>
      </c>
      <c r="H48" s="0" t="inlineStr">
        <is>
          <t>dbhanuchander@gmail.com</t>
        </is>
      </c>
      <c r="I48" s="0" t="inlineStr">
        <is>
          <t>8886002699</t>
        </is>
      </c>
      <c r="J48" s="0" t="inlineStr">
        <is>
          <t>2/23, Bahar, Sahara States, Mansurabad</t>
        </is>
      </c>
      <c r="K48" t="str">
        <f>HYPERLINK("https://www.jnafau.ac.in/wp-admin/admin-ajax.php?action=cfdb-file&amp;s=1602923793.8159&amp;form=Alumini&amp;field=ResumeCV","Bhanu-Chander-D.jpg")</f>
        <v>Bhanu-Chander-D.jpg</v>
      </c>
      <c r="L48" t="str">
        <f>HYPERLINK("https://www.jnafau.ac.in/wp-admin/admin-ajax.php?action=cfdb-file&amp;s=1602923793.8159&amp;form=Alumini&amp;field=uploaddegree","20201017110927_00001.jpg")</f>
        <v>20201017110927_00001.jpg</v>
      </c>
    </row>
    <row r="49" spans="1:13">
      <c r="A49" s="0" t="inlineStr">
        <is>
          <t>2020-10-17 08:36:21</t>
        </is>
      </c>
      <c r="B49" s="0" t="inlineStr">
        <is>
          <t>Bhanu Chander D</t>
        </is>
      </c>
      <c r="C49" s="0" t="inlineStr">
        <is>
          <t>B. Planning</t>
        </is>
      </c>
      <c r="D49" s="0" t="inlineStr">
        <is>
          <t>2005</t>
        </is>
      </c>
      <c r="E49" s="0" t="inlineStr">
        <is>
          <t>01041L0005</t>
        </is>
      </c>
      <c r="F49" s="0" t="inlineStr">
        <is>
          <t>Male</t>
        </is>
      </c>
      <c r="G49" s="0" t="inlineStr">
        <is>
          <t>08/30/1982</t>
        </is>
      </c>
      <c r="H49" s="0" t="inlineStr">
        <is>
          <t>dbhanuchander@gmail.com</t>
        </is>
      </c>
      <c r="I49" s="0" t="inlineStr">
        <is>
          <t>8886002699</t>
        </is>
      </c>
      <c r="J49" s="0" t="inlineStr">
        <is>
          <t>2/23, Bahar, Sahara States, Mansurabad</t>
        </is>
      </c>
      <c r="K49" t="str">
        <f>HYPERLINK("https://www.jnafau.ac.in/wp-admin/admin-ajax.php?action=cfdb-file&amp;s=1602923781.9957&amp;form=Alumini&amp;field=ResumeCV","Bhanu-Chander-D.jpg")</f>
        <v>Bhanu-Chander-D.jpg</v>
      </c>
      <c r="L49" t="str">
        <f>HYPERLINK("https://www.jnafau.ac.in/wp-admin/admin-ajax.php?action=cfdb-file&amp;s=1602923781.9957&amp;form=Alumini&amp;field=uploaddegree","20201017110927_00001.jpg")</f>
        <v>20201017110927_00001.jpg</v>
      </c>
    </row>
    <row r="50" spans="1:13">
      <c r="A50" s="0" t="inlineStr">
        <is>
          <t>2020-10-17 08:36:13</t>
        </is>
      </c>
      <c r="B50" s="0" t="inlineStr">
        <is>
          <t>Bhanu Chander D</t>
        </is>
      </c>
      <c r="C50" s="0" t="inlineStr">
        <is>
          <t>B. Planning</t>
        </is>
      </c>
      <c r="D50" s="0" t="inlineStr">
        <is>
          <t>2005</t>
        </is>
      </c>
      <c r="E50" s="0" t="inlineStr">
        <is>
          <t>01041L0005</t>
        </is>
      </c>
      <c r="F50" s="0" t="inlineStr">
        <is>
          <t>Male</t>
        </is>
      </c>
      <c r="G50" s="0" t="inlineStr">
        <is>
          <t>08/30/1982</t>
        </is>
      </c>
      <c r="H50" s="0" t="inlineStr">
        <is>
          <t>dbhanuchander@gmail.com</t>
        </is>
      </c>
      <c r="I50" s="0" t="inlineStr">
        <is>
          <t>8886002699</t>
        </is>
      </c>
      <c r="J50" s="0" t="inlineStr">
        <is>
          <t>2/23, Bahar, Sahara States, Mansurabad</t>
        </is>
      </c>
      <c r="K50" t="str">
        <f>HYPERLINK("https://www.jnafau.ac.in/wp-admin/admin-ajax.php?action=cfdb-file&amp;s=1602923773.3919&amp;form=Alumini&amp;field=ResumeCV","Bhanu-Chander-D.jpg")</f>
        <v>Bhanu-Chander-D.jpg</v>
      </c>
      <c r="L50" t="str">
        <f>HYPERLINK("https://www.jnafau.ac.in/wp-admin/admin-ajax.php?action=cfdb-file&amp;s=1602923773.3919&amp;form=Alumini&amp;field=uploaddegree","20201017110927_00001.jpg")</f>
        <v>20201017110927_00001.jpg</v>
      </c>
    </row>
    <row r="51" spans="1:13">
      <c r="A51" s="0" t="inlineStr">
        <is>
          <t>2020-10-06 07:46:26</t>
        </is>
      </c>
      <c r="B51" s="0" t="inlineStr">
        <is>
          <t>Nagaraju Ravadi</t>
        </is>
      </c>
      <c r="C51" s="0" t="inlineStr">
        <is>
          <t>MURP</t>
        </is>
      </c>
      <c r="D51" s="0" t="inlineStr">
        <is>
          <t>2006</t>
        </is>
      </c>
      <c r="E51" s="0" t="inlineStr">
        <is>
          <t>04041I0008</t>
        </is>
      </c>
      <c r="F51" s="0" t="inlineStr">
        <is>
          <t>Male</t>
        </is>
      </c>
      <c r="G51" s="0" t="inlineStr">
        <is>
          <t>06/17/1982</t>
        </is>
      </c>
      <c r="H51" s="0" t="inlineStr">
        <is>
          <t>nagaraj.ravadi@gmail.com</t>
        </is>
      </c>
      <c r="I51" s="0" t="inlineStr">
        <is>
          <t>7032122333</t>
        </is>
      </c>
      <c r="J51" s="0" t="inlineStr">
        <is>
          <t>#42-792/1/S-1, Shirisha Residency,, Shramika Nagar, Moulali</t>
        </is>
      </c>
      <c r="K51" t="str">
        <f>HYPERLINK("https://www.jnafau.ac.in/wp-admin/admin-ajax.php?action=cfdb-file&amp;s=1601970386.1881&amp;form=Alumini&amp;field=ResumeCV","Passport_Phoo_lq.jpg")</f>
        <v>Passport_Phoo_lq.jpg</v>
      </c>
      <c r="L51" t="str">
        <f>HYPERLINK("https://www.jnafau.ac.in/wp-admin/admin-ajax.php?action=cfdb-file&amp;s=1601970386.1881&amp;form=Alumini&amp;field=uploaddegree","4_OD_MURP.jpg")</f>
        <v>4_OD_MURP.jpg</v>
      </c>
    </row>
    <row r="52" spans="1:13">
      <c r="A52" s="0" t="inlineStr">
        <is>
          <t>2020-10-06 07:46:15</t>
        </is>
      </c>
      <c r="B52" s="0" t="inlineStr">
        <is>
          <t>Nagaraju Ravadi</t>
        </is>
      </c>
      <c r="C52" s="0" t="inlineStr">
        <is>
          <t>MURP</t>
        </is>
      </c>
      <c r="D52" s="0" t="inlineStr">
        <is>
          <t>2006</t>
        </is>
      </c>
      <c r="E52" s="0" t="inlineStr">
        <is>
          <t>04041I0008</t>
        </is>
      </c>
      <c r="F52" s="0" t="inlineStr">
        <is>
          <t>Male</t>
        </is>
      </c>
      <c r="G52" s="0" t="inlineStr">
        <is>
          <t>06/17/1982</t>
        </is>
      </c>
      <c r="H52" s="0" t="inlineStr">
        <is>
          <t>nagaraj.ravadi@gmail.com</t>
        </is>
      </c>
      <c r="I52" s="0" t="inlineStr">
        <is>
          <t>7032122333</t>
        </is>
      </c>
      <c r="J52" s="0" t="inlineStr">
        <is>
          <t>#42-792/1/S-1, Shirisha Residency,, Shramika Nagar, Moulali</t>
        </is>
      </c>
      <c r="K52" t="str">
        <f>HYPERLINK("https://www.jnafau.ac.in/wp-admin/admin-ajax.php?action=cfdb-file&amp;s=1601970375.3094&amp;form=Alumini&amp;field=ResumeCV","Passport_Phoo_lq.jpg")</f>
        <v>Passport_Phoo_lq.jpg</v>
      </c>
      <c r="L52" t="str">
        <f>HYPERLINK("https://www.jnafau.ac.in/wp-admin/admin-ajax.php?action=cfdb-file&amp;s=1601970375.3094&amp;form=Alumini&amp;field=uploaddegree","4_OD_MURP.jpg")</f>
        <v>4_OD_MURP.jpg</v>
      </c>
    </row>
    <row r="53" spans="1:13">
      <c r="A53" s="0" t="inlineStr">
        <is>
          <t>2020-10-06 07:46:05</t>
        </is>
      </c>
      <c r="B53" s="0" t="inlineStr">
        <is>
          <t>Nagaraju Ravadi</t>
        </is>
      </c>
      <c r="C53" s="0" t="inlineStr">
        <is>
          <t>MURP</t>
        </is>
      </c>
      <c r="D53" s="0" t="inlineStr">
        <is>
          <t>2006</t>
        </is>
      </c>
      <c r="E53" s="0" t="inlineStr">
        <is>
          <t>04041I0008</t>
        </is>
      </c>
      <c r="F53" s="0" t="inlineStr">
        <is>
          <t>Male</t>
        </is>
      </c>
      <c r="G53" s="0" t="inlineStr">
        <is>
          <t>06/17/1982</t>
        </is>
      </c>
      <c r="H53" s="0" t="inlineStr">
        <is>
          <t>nagaraj.ravadi@gmail.com</t>
        </is>
      </c>
      <c r="I53" s="0" t="inlineStr">
        <is>
          <t>7032122333</t>
        </is>
      </c>
      <c r="J53" s="0" t="inlineStr">
        <is>
          <t>#42-792/1/S-1, Shirisha Residency,, Shramika Nagar, Moulali</t>
        </is>
      </c>
      <c r="K53" t="str">
        <f>HYPERLINK("https://www.jnafau.ac.in/wp-admin/admin-ajax.php?action=cfdb-file&amp;s=1601970365.9211&amp;form=Alumini&amp;field=ResumeCV","Passport_Phoo_lq.jpg")</f>
        <v>Passport_Phoo_lq.jpg</v>
      </c>
      <c r="L53" t="str">
        <f>HYPERLINK("https://www.jnafau.ac.in/wp-admin/admin-ajax.php?action=cfdb-file&amp;s=1601970365.9211&amp;form=Alumini&amp;field=uploaddegree","4_OD_MURP.jpg")</f>
        <v>4_OD_MURP.jpg</v>
      </c>
    </row>
    <row r="54" spans="1:13">
      <c r="A54" s="0" t="inlineStr">
        <is>
          <t>2020-10-06 07:45:21</t>
        </is>
      </c>
      <c r="B54" s="0" t="inlineStr">
        <is>
          <t>Nagaraju Ravadi</t>
        </is>
      </c>
      <c r="C54" s="0" t="inlineStr">
        <is>
          <t>MURP</t>
        </is>
      </c>
      <c r="D54" s="0" t="inlineStr">
        <is>
          <t>2006</t>
        </is>
      </c>
      <c r="E54" s="0" t="inlineStr">
        <is>
          <t>04041I0008</t>
        </is>
      </c>
      <c r="F54" s="0" t="inlineStr">
        <is>
          <t>Male</t>
        </is>
      </c>
      <c r="G54" s="0" t="inlineStr">
        <is>
          <t>06/17/1982</t>
        </is>
      </c>
      <c r="H54" s="0" t="inlineStr">
        <is>
          <t>nagaraj.ravadi@gmail.com</t>
        </is>
      </c>
      <c r="I54" s="0" t="inlineStr">
        <is>
          <t>7032122333</t>
        </is>
      </c>
      <c r="J54" s="0" t="inlineStr">
        <is>
          <t>#42-792/1/S-1, Shirisha Residency,, Shramika Nagar, Moulali</t>
        </is>
      </c>
      <c r="K54" t="str">
        <f>HYPERLINK("https://www.jnafau.ac.in/wp-admin/admin-ajax.php?action=cfdb-file&amp;s=1601970321.5940&amp;form=Alumini&amp;field=ResumeCV","Passport_Phoo_lq.jpg")</f>
        <v>Passport_Phoo_lq.jpg</v>
      </c>
      <c r="L54" t="str">
        <f>HYPERLINK("https://www.jnafau.ac.in/wp-admin/admin-ajax.php?action=cfdb-file&amp;s=1601970321.5940&amp;form=Alumini&amp;field=uploaddegree","4_OD_MURP.jpg")</f>
        <v>4_OD_MURP.jpg</v>
      </c>
    </row>
    <row r="55" spans="1:13">
      <c r="A55" s="0" t="inlineStr">
        <is>
          <t>2020-10-06 07:45:04</t>
        </is>
      </c>
      <c r="B55" s="0" t="inlineStr">
        <is>
          <t>Nagaraju Ravadi</t>
        </is>
      </c>
      <c r="C55" s="0" t="inlineStr">
        <is>
          <t>MURP</t>
        </is>
      </c>
      <c r="D55" s="0" t="inlineStr">
        <is>
          <t>2006</t>
        </is>
      </c>
      <c r="E55" s="0" t="inlineStr">
        <is>
          <t>04041I0008</t>
        </is>
      </c>
      <c r="F55" s="0" t="inlineStr">
        <is>
          <t>Male</t>
        </is>
      </c>
      <c r="G55" s="0" t="inlineStr">
        <is>
          <t>06/17/1982</t>
        </is>
      </c>
      <c r="H55" s="0" t="inlineStr">
        <is>
          <t>nagaraj.ravadi@gmail.com</t>
        </is>
      </c>
      <c r="I55" s="0" t="inlineStr">
        <is>
          <t>7032122333</t>
        </is>
      </c>
      <c r="J55" s="0" t="inlineStr">
        <is>
          <t>#42-792/1/S-1, Shirisha Residency,, Shramika Nagar, Moulali</t>
        </is>
      </c>
      <c r="K55" t="str">
        <f>HYPERLINK("https://www.jnafau.ac.in/wp-admin/admin-ajax.php?action=cfdb-file&amp;s=1601970304.5591&amp;form=Alumini&amp;field=ResumeCV","Passport_Phoo_lq.jpg")</f>
        <v>Passport_Phoo_lq.jpg</v>
      </c>
      <c r="L55" t="str">
        <f>HYPERLINK("https://www.jnafau.ac.in/wp-admin/admin-ajax.php?action=cfdb-file&amp;s=1601970304.5591&amp;form=Alumini&amp;field=uploaddegree","4_OD_MURP.jpg")</f>
        <v>4_OD_MURP.jpg</v>
      </c>
    </row>
    <row r="56" spans="1:13">
      <c r="A56" s="0" t="inlineStr">
        <is>
          <t>2020-10-06 07:44:54</t>
        </is>
      </c>
      <c r="B56" s="0" t="inlineStr">
        <is>
          <t>Nagaraju Ravadi</t>
        </is>
      </c>
      <c r="C56" s="0" t="inlineStr">
        <is>
          <t>MURP</t>
        </is>
      </c>
      <c r="D56" s="0" t="inlineStr">
        <is>
          <t>2006</t>
        </is>
      </c>
      <c r="E56" s="0" t="inlineStr">
        <is>
          <t>04041I0008</t>
        </is>
      </c>
      <c r="F56" s="0" t="inlineStr">
        <is>
          <t>Male</t>
        </is>
      </c>
      <c r="G56" s="0" t="inlineStr">
        <is>
          <t>06/17/1982</t>
        </is>
      </c>
      <c r="H56" s="0" t="inlineStr">
        <is>
          <t>nagaraj.ravadi@gmail.com</t>
        </is>
      </c>
      <c r="I56" s="0" t="inlineStr">
        <is>
          <t>7032122333</t>
        </is>
      </c>
      <c r="J56" s="0" t="inlineStr">
        <is>
          <t>#42-792/1/S-1, Shirisha Residency,, Shramika Nagar, Moulali</t>
        </is>
      </c>
      <c r="K56" t="str">
        <f>HYPERLINK("https://www.jnafau.ac.in/wp-admin/admin-ajax.php?action=cfdb-file&amp;s=1601970294.2599&amp;form=Alumini&amp;field=ResumeCV","Passport_Phoo_lq.jpg")</f>
        <v>Passport_Phoo_lq.jpg</v>
      </c>
      <c r="L56" t="str">
        <f>HYPERLINK("https://www.jnafau.ac.in/wp-admin/admin-ajax.php?action=cfdb-file&amp;s=1601970294.2599&amp;form=Alumini&amp;field=uploaddegree","4_OD_MURP.jpg")</f>
        <v>4_OD_MURP.jpg</v>
      </c>
    </row>
    <row r="57" spans="1:13">
      <c r="A57" s="0" t="inlineStr">
        <is>
          <t>2020-10-06 05:41:02</t>
        </is>
      </c>
      <c r="B57" s="0" t="inlineStr">
        <is>
          <t>Jagadeesh Bandaru</t>
        </is>
      </c>
      <c r="C57" s="0" t="inlineStr">
        <is>
          <t>Bachelors in Town Planning</t>
        </is>
      </c>
      <c r="D57" s="0" t="inlineStr">
        <is>
          <t>2007</t>
        </is>
      </c>
      <c r="E57" s="0" t="inlineStr">
        <is>
          <t>030208</t>
        </is>
      </c>
      <c r="F57" s="0" t="inlineStr">
        <is>
          <t>Male</t>
        </is>
      </c>
      <c r="G57" s="0" t="inlineStr">
        <is>
          <t>07/02/1986</t>
        </is>
      </c>
      <c r="H57" s="0" t="inlineStr">
        <is>
          <t>jagadeesh2k3@gmail.com</t>
        </is>
      </c>
      <c r="I57" s="0" t="inlineStr">
        <is>
          <t>9989590915</t>
        </is>
      </c>
      <c r="J57" s="0" t="inlineStr">
        <is>
          <t>Flat no 204, Skypx Lakeview apartment, Gopanpally, had-500019</t>
        </is>
      </c>
      <c r="K57" t="str">
        <f>HYPERLINK("https://www.jnafau.ac.in/wp-admin/admin-ajax.php?action=cfdb-file&amp;s=1601962862.7095&amp;form=Alumini&amp;field=ResumeCV","IMG_3451.jpg")</f>
        <v>IMG_3451.jpg</v>
      </c>
      <c r="L57" t="str">
        <f>HYPERLINK("https://www.jnafau.ac.in/wp-admin/admin-ajax.php?action=cfdb-file&amp;s=1601962862.7095&amp;form=Alumini&amp;field=uploaddegree","JNTU-Btech.pdf")</f>
        <v>JNTU-Btech.pdf</v>
      </c>
    </row>
    <row r="58" spans="1:13">
      <c r="A58" s="0" t="inlineStr">
        <is>
          <t>2020-10-06 05:40:10</t>
        </is>
      </c>
      <c r="B58" s="0" t="inlineStr">
        <is>
          <t>Jagadeesh Bandaru</t>
        </is>
      </c>
      <c r="C58" s="0" t="inlineStr">
        <is>
          <t>Bachelors in Town Planning</t>
        </is>
      </c>
      <c r="D58" s="0" t="inlineStr">
        <is>
          <t>2007</t>
        </is>
      </c>
      <c r="E58" s="0" t="inlineStr">
        <is>
          <t>030208</t>
        </is>
      </c>
      <c r="F58" s="0" t="inlineStr">
        <is>
          <t>Male</t>
        </is>
      </c>
      <c r="G58" s="0" t="inlineStr">
        <is>
          <t>07/02/1986</t>
        </is>
      </c>
      <c r="H58" s="0" t="inlineStr">
        <is>
          <t>jagadeesh2k3@gmail.com</t>
        </is>
      </c>
      <c r="I58" s="0" t="inlineStr">
        <is>
          <t>9989590915</t>
        </is>
      </c>
      <c r="J58" s="0" t="inlineStr">
        <is>
          <t>Flat no 204, Skypx Lakeview apartment, Gopanpally, had-500019</t>
        </is>
      </c>
      <c r="K58" t="str">
        <f>HYPERLINK("https://www.jnafau.ac.in/wp-admin/admin-ajax.php?action=cfdb-file&amp;s=1601962810.2792&amp;form=Alumini&amp;field=ResumeCV","IMG_3451.jpg")</f>
        <v>IMG_3451.jpg</v>
      </c>
      <c r="L58" t="str">
        <f>HYPERLINK("https://www.jnafau.ac.in/wp-admin/admin-ajax.php?action=cfdb-file&amp;s=1601962810.2792&amp;form=Alumini&amp;field=uploaddegree","JNTU-Btech.png.pdf")</f>
        <v>JNTU-Btech.png.pdf</v>
      </c>
    </row>
    <row r="59" spans="1:13">
      <c r="A59" s="0" t="inlineStr">
        <is>
          <t>2020-10-06 05:39:47</t>
        </is>
      </c>
      <c r="B59" s="0" t="inlineStr">
        <is>
          <t>Jagadeesh Bandaru</t>
        </is>
      </c>
      <c r="C59" s="0" t="inlineStr">
        <is>
          <t>Bachelors in Town Planning</t>
        </is>
      </c>
      <c r="D59" s="0" t="inlineStr">
        <is>
          <t>2007</t>
        </is>
      </c>
      <c r="E59" s="0" t="inlineStr">
        <is>
          <t>030208</t>
        </is>
      </c>
      <c r="F59" s="0" t="inlineStr">
        <is>
          <t>Male</t>
        </is>
      </c>
      <c r="G59" s="0" t="inlineStr">
        <is>
          <t>07/02/1986</t>
        </is>
      </c>
      <c r="H59" s="0" t="inlineStr">
        <is>
          <t>jagadeesh2k3@gmail.com</t>
        </is>
      </c>
      <c r="I59" s="0" t="inlineStr">
        <is>
          <t>9989590915</t>
        </is>
      </c>
      <c r="J59" s="0" t="inlineStr">
        <is>
          <t>Flat no 204, Skypx Lakeview apartment, Gopanpally, had-500019</t>
        </is>
      </c>
      <c r="K59" t="str">
        <f>HYPERLINK("https://www.jnafau.ac.in/wp-admin/admin-ajax.php?action=cfdb-file&amp;s=1601962787.9757&amp;form=Alumini&amp;field=ResumeCV","IMG_3451.jpg")</f>
        <v>IMG_3451.jpg</v>
      </c>
      <c r="L59" t="str">
        <f>HYPERLINK("https://www.jnafau.ac.in/wp-admin/admin-ajax.php?action=cfdb-file&amp;s=1601962787.9757&amp;form=Alumini&amp;field=uploaddegree","JNTU-Btech.png.pdf")</f>
        <v>JNTU-Btech.png.pdf</v>
      </c>
    </row>
    <row r="60" spans="1:13">
      <c r="A60" s="0" t="inlineStr">
        <is>
          <t>2020-10-04 05:56:35</t>
        </is>
      </c>
      <c r="B60" s="0" t="inlineStr">
        <is>
          <t>Shilpa Dewangan</t>
        </is>
      </c>
      <c r="C60" s="0" t="inlineStr">
        <is>
          <t>M.Tech/Planning</t>
        </is>
      </c>
      <c r="D60" s="0" t="inlineStr">
        <is>
          <t>2012</t>
        </is>
      </c>
      <c r="E60" s="0" t="inlineStr">
        <is>
          <t>10011PA008</t>
        </is>
      </c>
      <c r="F60" s="0" t="inlineStr">
        <is>
          <t>Female</t>
        </is>
      </c>
      <c r="G60" s="0" t="inlineStr">
        <is>
          <t>05/30/1987</t>
        </is>
      </c>
      <c r="H60" s="0" t="inlineStr">
        <is>
          <t>shilpa.dewangan@gmail.com</t>
        </is>
      </c>
      <c r="I60" s="0" t="inlineStr">
        <is>
          <t>7411886560</t>
        </is>
      </c>
      <c r="J60" s="0" t="inlineStr">
        <is>
          <t>Shivmandir ward-3, Mahadevghat infront of Chamunda mandir, Jagdalpur Chhattisgarh</t>
        </is>
      </c>
      <c r="K60" t="str">
        <f>HYPERLINK("https://www.jnafau.ac.in/wp-admin/admin-ajax.php?action=cfdb-file&amp;s=1601790995.2290&amp;form=Alumini&amp;field=ResumeCV","shilpa.jpg")</f>
        <v>shilpa.jpg</v>
      </c>
      <c r="L60" t="str">
        <f>HYPERLINK("https://www.jnafau.ac.in/wp-admin/admin-ajax.php?action=cfdb-file&amp;s=1601790995.2290&amp;form=Alumini&amp;field=uploaddegree","img446.jpg")</f>
        <v>img446.jpg</v>
      </c>
    </row>
    <row r="61" spans="1:13">
      <c r="A61" s="0" t="inlineStr">
        <is>
          <t>2020-10-04 05:56:35</t>
        </is>
      </c>
      <c r="B61" s="0" t="inlineStr">
        <is>
          <t>Shilpa Dewangan</t>
        </is>
      </c>
      <c r="C61" s="0" t="inlineStr">
        <is>
          <t>M.Tech/Planning</t>
        </is>
      </c>
      <c r="D61" s="0" t="inlineStr">
        <is>
          <t>2012</t>
        </is>
      </c>
      <c r="E61" s="0" t="inlineStr">
        <is>
          <t>10011PA008</t>
        </is>
      </c>
      <c r="F61" s="0" t="inlineStr">
        <is>
          <t>Female</t>
        </is>
      </c>
      <c r="G61" s="0" t="inlineStr">
        <is>
          <t>05/30/1987</t>
        </is>
      </c>
      <c r="H61" s="0" t="inlineStr">
        <is>
          <t>shilpa.dewangan@gmail.com</t>
        </is>
      </c>
      <c r="I61" s="0" t="inlineStr">
        <is>
          <t>7411886560</t>
        </is>
      </c>
      <c r="J61" s="0" t="inlineStr">
        <is>
          <t>Shivmandir ward-3, Mahadevghat infront of Chamunda mandir, Jagdalpur Chhattisgarh</t>
        </is>
      </c>
      <c r="K61" t="str">
        <f>HYPERLINK("https://www.jnafau.ac.in/wp-admin/admin-ajax.php?action=cfdb-file&amp;s=1601790995.1176&amp;form=Alumini&amp;field=ResumeCV","shilpa.jpg")</f>
        <v>shilpa.jpg</v>
      </c>
      <c r="L61" t="str">
        <f>HYPERLINK("https://www.jnafau.ac.in/wp-admin/admin-ajax.php?action=cfdb-file&amp;s=1601790995.1176&amp;form=Alumini&amp;field=uploaddegree","img446.jpg")</f>
        <v>img446.jpg</v>
      </c>
    </row>
    <row r="62" spans="1:13">
      <c r="A62" s="0" t="inlineStr">
        <is>
          <t>2020-10-04 05:56:08</t>
        </is>
      </c>
      <c r="B62" s="0" t="inlineStr">
        <is>
          <t>Shilpa Dewangan</t>
        </is>
      </c>
      <c r="C62" s="0" t="inlineStr">
        <is>
          <t>M.Tech/Planning</t>
        </is>
      </c>
      <c r="D62" s="0" t="inlineStr">
        <is>
          <t>2012</t>
        </is>
      </c>
      <c r="E62" s="0" t="inlineStr">
        <is>
          <t>10011PA008</t>
        </is>
      </c>
      <c r="F62" s="0" t="inlineStr">
        <is>
          <t>Female</t>
        </is>
      </c>
      <c r="G62" s="0" t="inlineStr">
        <is>
          <t>05/30/1987</t>
        </is>
      </c>
      <c r="H62" s="0" t="inlineStr">
        <is>
          <t>shilpa.dewangan@gmail.com</t>
        </is>
      </c>
      <c r="I62" s="0" t="inlineStr">
        <is>
          <t>7411886560</t>
        </is>
      </c>
      <c r="J62" s="0" t="inlineStr">
        <is>
          <t>Shivmandir ward-3, Mahadevghat infront of Chamunda mandir, Jagdalpur Chhattisgarh</t>
        </is>
      </c>
      <c r="K62" t="str">
        <f>HYPERLINK("https://www.jnafau.ac.in/wp-admin/admin-ajax.php?action=cfdb-file&amp;s=1601790968.4043&amp;form=Alumini&amp;field=ResumeCV","shilpa.jpg")</f>
        <v>shilpa.jpg</v>
      </c>
      <c r="L62" t="str">
        <f>HYPERLINK("https://www.jnafau.ac.in/wp-admin/admin-ajax.php?action=cfdb-file&amp;s=1601790968.4043&amp;form=Alumini&amp;field=uploaddegree","img446.jpg")</f>
        <v>img446.jpg</v>
      </c>
    </row>
    <row r="63" spans="1:13">
      <c r="A63" s="0" t="inlineStr">
        <is>
          <t>2020-10-04 05:56:08</t>
        </is>
      </c>
      <c r="B63" s="0" t="inlineStr">
        <is>
          <t>Shilpa Dewangan</t>
        </is>
      </c>
      <c r="C63" s="0" t="inlineStr">
        <is>
          <t>M.Tech/Planning</t>
        </is>
      </c>
      <c r="D63" s="0" t="inlineStr">
        <is>
          <t>2012</t>
        </is>
      </c>
      <c r="E63" s="0" t="inlineStr">
        <is>
          <t>10011PA008</t>
        </is>
      </c>
      <c r="F63" s="0" t="inlineStr">
        <is>
          <t>Female</t>
        </is>
      </c>
      <c r="G63" s="0" t="inlineStr">
        <is>
          <t>05/30/1987</t>
        </is>
      </c>
      <c r="H63" s="0" t="inlineStr">
        <is>
          <t>shilpa.dewangan@gmail.com</t>
        </is>
      </c>
      <c r="I63" s="0" t="inlineStr">
        <is>
          <t>7411886560</t>
        </is>
      </c>
      <c r="J63" s="0" t="inlineStr">
        <is>
          <t>Shivmandir ward-3, Mahadevghat infront of Chamunda mandir, Jagdalpur Chhattisgarh</t>
        </is>
      </c>
      <c r="K63" t="str">
        <f>HYPERLINK("https://www.jnafau.ac.in/wp-admin/admin-ajax.php?action=cfdb-file&amp;s=1601790968.3546&amp;form=Alumini&amp;field=ResumeCV","shilpa.jpg")</f>
        <v>shilpa.jpg</v>
      </c>
      <c r="L63" t="str">
        <f>HYPERLINK("https://www.jnafau.ac.in/wp-admin/admin-ajax.php?action=cfdb-file&amp;s=1601790968.3546&amp;form=Alumini&amp;field=uploaddegree","img446.jpg")</f>
        <v>img446.jpg</v>
      </c>
    </row>
    <row r="64" spans="1:13">
      <c r="A64" s="0" t="inlineStr">
        <is>
          <t>2020-10-04 05:56:08</t>
        </is>
      </c>
      <c r="B64" s="0" t="inlineStr">
        <is>
          <t>Shilpa Dewangan</t>
        </is>
      </c>
      <c r="C64" s="0" t="inlineStr">
        <is>
          <t>M.Tech/Planning</t>
        </is>
      </c>
      <c r="D64" s="0" t="inlineStr">
        <is>
          <t>2012</t>
        </is>
      </c>
      <c r="E64" s="0" t="inlineStr">
        <is>
          <t>10011PA008</t>
        </is>
      </c>
      <c r="F64" s="0" t="inlineStr">
        <is>
          <t>Female</t>
        </is>
      </c>
      <c r="G64" s="0" t="inlineStr">
        <is>
          <t>05/30/1987</t>
        </is>
      </c>
      <c r="H64" s="0" t="inlineStr">
        <is>
          <t>shilpa.dewangan@gmail.com</t>
        </is>
      </c>
      <c r="I64" s="0" t="inlineStr">
        <is>
          <t>7411886560</t>
        </is>
      </c>
      <c r="J64" s="0" t="inlineStr">
        <is>
          <t>Shivmandir ward-3, Mahadevghat infront of Chamunda mandir, Jagdalpur Chhattisgarh</t>
        </is>
      </c>
      <c r="K64" t="str">
        <f>HYPERLINK("https://www.jnafau.ac.in/wp-admin/admin-ajax.php?action=cfdb-file&amp;s=1601790968.3310&amp;form=Alumini&amp;field=ResumeCV","shilpa.jpg")</f>
        <v>shilpa.jpg</v>
      </c>
      <c r="L64" t="str">
        <f>HYPERLINK("https://www.jnafau.ac.in/wp-admin/admin-ajax.php?action=cfdb-file&amp;s=1601790968.3310&amp;form=Alumini&amp;field=uploaddegree","img446.jpg")</f>
        <v>img446.jpg</v>
      </c>
    </row>
    <row r="65" spans="1:13">
      <c r="A65" s="0" t="inlineStr">
        <is>
          <t>2020-10-04 05:55:50</t>
        </is>
      </c>
      <c r="B65" s="0" t="inlineStr">
        <is>
          <t>Shilpa Dewangan</t>
        </is>
      </c>
      <c r="C65" s="0" t="inlineStr">
        <is>
          <t>M.Tech/Planning</t>
        </is>
      </c>
      <c r="D65" s="0" t="inlineStr">
        <is>
          <t>2012</t>
        </is>
      </c>
      <c r="E65" s="0" t="inlineStr">
        <is>
          <t>10011PA008</t>
        </is>
      </c>
      <c r="F65" s="0" t="inlineStr">
        <is>
          <t>Female</t>
        </is>
      </c>
      <c r="G65" s="0" t="inlineStr">
        <is>
          <t>05/30/1987</t>
        </is>
      </c>
      <c r="H65" s="0" t="inlineStr">
        <is>
          <t>shilpa.dewangan@gmail.com</t>
        </is>
      </c>
      <c r="I65" s="0" t="inlineStr">
        <is>
          <t>7411886560</t>
        </is>
      </c>
      <c r="J65" s="0" t="inlineStr">
        <is>
          <t>Shivmandir ward-3, Mahadevghat infront of Chamunda mandir, Jagdalpur Chhattisgarh</t>
        </is>
      </c>
      <c r="K65" t="str">
        <f>HYPERLINK("https://www.jnafau.ac.in/wp-admin/admin-ajax.php?action=cfdb-file&amp;s=1601790950.4603&amp;form=Alumini&amp;field=ResumeCV","shilpa.jpg")</f>
        <v>shilpa.jpg</v>
      </c>
      <c r="L65" t="str">
        <f>HYPERLINK("https://www.jnafau.ac.in/wp-admin/admin-ajax.php?action=cfdb-file&amp;s=1601790950.4603&amp;form=Alumini&amp;field=uploaddegree","img446.jpg")</f>
        <v>img446.jpg</v>
      </c>
    </row>
    <row r="66" spans="1:13">
      <c r="A66" s="0" t="inlineStr">
        <is>
          <t>2020-10-04 05:55:50</t>
        </is>
      </c>
      <c r="B66" s="0" t="inlineStr">
        <is>
          <t>Shilpa Dewangan</t>
        </is>
      </c>
      <c r="C66" s="0" t="inlineStr">
        <is>
          <t>M.Tech/Planning</t>
        </is>
      </c>
      <c r="D66" s="0" t="inlineStr">
        <is>
          <t>2012</t>
        </is>
      </c>
      <c r="E66" s="0" t="inlineStr">
        <is>
          <t>10011PA008</t>
        </is>
      </c>
      <c r="F66" s="0" t="inlineStr">
        <is>
          <t>Female</t>
        </is>
      </c>
      <c r="G66" s="0" t="inlineStr">
        <is>
          <t>05/30/1987</t>
        </is>
      </c>
      <c r="H66" s="0" t="inlineStr">
        <is>
          <t>shilpa.dewangan@gmail.com</t>
        </is>
      </c>
      <c r="I66" s="0" t="inlineStr">
        <is>
          <t>7411886560</t>
        </is>
      </c>
      <c r="J66" s="0" t="inlineStr">
        <is>
          <t>Shivmandir ward-3, Mahadevghat infront of Chamunda mandir, Jagdalpur Chhattisgarh</t>
        </is>
      </c>
      <c r="K66" t="str">
        <f>HYPERLINK("https://www.jnafau.ac.in/wp-admin/admin-ajax.php?action=cfdb-file&amp;s=1601790950.1570&amp;form=Alumini&amp;field=ResumeCV","shilpa.jpg")</f>
        <v>shilpa.jpg</v>
      </c>
      <c r="L66" t="str">
        <f>HYPERLINK("https://www.jnafau.ac.in/wp-admin/admin-ajax.php?action=cfdb-file&amp;s=1601790950.1570&amp;form=Alumini&amp;field=uploaddegree","img446.jpg")</f>
        <v>img446.jpg</v>
      </c>
    </row>
    <row r="67" spans="1:13">
      <c r="A67" s="0" t="inlineStr">
        <is>
          <t>2020-10-04 05:55:36</t>
        </is>
      </c>
      <c r="B67" s="0" t="inlineStr">
        <is>
          <t>Shilpa Dewangan</t>
        </is>
      </c>
      <c r="C67" s="0" t="inlineStr">
        <is>
          <t>M.Tech/Planning</t>
        </is>
      </c>
      <c r="D67" s="0" t="inlineStr">
        <is>
          <t>2012</t>
        </is>
      </c>
      <c r="E67" s="0" t="inlineStr">
        <is>
          <t>10011PA008</t>
        </is>
      </c>
      <c r="F67" s="0" t="inlineStr">
        <is>
          <t>Female</t>
        </is>
      </c>
      <c r="G67" s="0" t="inlineStr">
        <is>
          <t>05/30/1987</t>
        </is>
      </c>
      <c r="H67" s="0" t="inlineStr">
        <is>
          <t>shilpa.dewangan@gmail.com</t>
        </is>
      </c>
      <c r="I67" s="0" t="inlineStr">
        <is>
          <t>7411886560</t>
        </is>
      </c>
      <c r="J67" s="0" t="inlineStr">
        <is>
          <t>Shivmandir ward-3, Mahadevghat infront of Chamunda mandir, Jagdalpur Chhattisgarh</t>
        </is>
      </c>
      <c r="K67" t="str">
        <f>HYPERLINK("https://www.jnafau.ac.in/wp-admin/admin-ajax.php?action=cfdb-file&amp;s=1601790936.9056&amp;form=Alumini&amp;field=ResumeCV","shilpa.jpg")</f>
        <v>shilpa.jpg</v>
      </c>
      <c r="L67" t="str">
        <f>HYPERLINK("https://www.jnafau.ac.in/wp-admin/admin-ajax.php?action=cfdb-file&amp;s=1601790936.9056&amp;form=Alumini&amp;field=uploaddegree","img446.jpg")</f>
        <v>img446.jpg</v>
      </c>
    </row>
    <row r="68" spans="1:13">
      <c r="A68" s="0" t="inlineStr">
        <is>
          <t>2020-10-04 05:55:36</t>
        </is>
      </c>
      <c r="B68" s="0" t="inlineStr">
        <is>
          <t>Shilpa Dewangan</t>
        </is>
      </c>
      <c r="C68" s="0" t="inlineStr">
        <is>
          <t>M.Tech/Planning</t>
        </is>
      </c>
      <c r="D68" s="0" t="inlineStr">
        <is>
          <t>2012</t>
        </is>
      </c>
      <c r="E68" s="0" t="inlineStr">
        <is>
          <t>10011PA008</t>
        </is>
      </c>
      <c r="F68" s="0" t="inlineStr">
        <is>
          <t>Female</t>
        </is>
      </c>
      <c r="G68" s="0" t="inlineStr">
        <is>
          <t>05/30/1987</t>
        </is>
      </c>
      <c r="H68" s="0" t="inlineStr">
        <is>
          <t>shilpa.dewangan@gmail.com</t>
        </is>
      </c>
      <c r="I68" s="0" t="inlineStr">
        <is>
          <t>7411886560</t>
        </is>
      </c>
      <c r="J68" s="0" t="inlineStr">
        <is>
          <t>Shivmandir ward-3, Mahadevghat infront of Chamunda mandir, Jagdalpur Chhattisgarh</t>
        </is>
      </c>
      <c r="K68" t="str">
        <f>HYPERLINK("https://www.jnafau.ac.in/wp-admin/admin-ajax.php?action=cfdb-file&amp;s=1601790936.8601&amp;form=Alumini&amp;field=ResumeCV","shilpa.jpg")</f>
        <v>shilpa.jpg</v>
      </c>
      <c r="L68" t="str">
        <f>HYPERLINK("https://www.jnafau.ac.in/wp-admin/admin-ajax.php?action=cfdb-file&amp;s=1601790936.8601&amp;form=Alumini&amp;field=uploaddegree","img446.jpg")</f>
        <v>img446.jpg</v>
      </c>
    </row>
    <row r="69" spans="1:13">
      <c r="A69" s="0" t="inlineStr">
        <is>
          <t>2020-10-04 05:54:08</t>
        </is>
      </c>
      <c r="B69" s="0" t="inlineStr">
        <is>
          <t>Shilpa Dewangan</t>
        </is>
      </c>
      <c r="C69" s="0" t="inlineStr">
        <is>
          <t>M.Tech/Planning</t>
        </is>
      </c>
      <c r="D69" s="0" t="inlineStr">
        <is>
          <t>2012</t>
        </is>
      </c>
      <c r="E69" s="0" t="inlineStr">
        <is>
          <t>10011PA008</t>
        </is>
      </c>
      <c r="F69" s="0" t="inlineStr">
        <is>
          <t>Female</t>
        </is>
      </c>
      <c r="G69" s="0" t="inlineStr">
        <is>
          <t>05/30/1987</t>
        </is>
      </c>
      <c r="H69" s="0" t="inlineStr">
        <is>
          <t>shilpa.dewangan@gmail.com</t>
        </is>
      </c>
      <c r="I69" s="0" t="inlineStr">
        <is>
          <t>7411886560</t>
        </is>
      </c>
      <c r="J69" s="0" t="inlineStr">
        <is>
          <t>Shivmandir ward-3, Mahadevghat infront of Chamunda mandir, Jagdalpur Chhattisgarh</t>
        </is>
      </c>
      <c r="K69" t="str">
        <f>HYPERLINK("https://www.jnafau.ac.in/wp-admin/admin-ajax.php?action=cfdb-file&amp;s=1601790848.6559&amp;form=Alumini&amp;field=ResumeCV","shilpa.jpg")</f>
        <v>shilpa.jpg</v>
      </c>
      <c r="L69" t="str">
        <f>HYPERLINK("https://www.jnafau.ac.in/wp-admin/admin-ajax.php?action=cfdb-file&amp;s=1601790848.6559&amp;form=Alumini&amp;field=uploaddegree","img446.jpg")</f>
        <v>img446.jpg</v>
      </c>
    </row>
    <row r="70" spans="1:13">
      <c r="A70" s="0" t="inlineStr">
        <is>
          <t>2020-10-04 05:54:08</t>
        </is>
      </c>
      <c r="B70" s="0" t="inlineStr">
        <is>
          <t>Shilpa Dewangan</t>
        </is>
      </c>
      <c r="C70" s="0" t="inlineStr">
        <is>
          <t>M.Tech/Planning</t>
        </is>
      </c>
      <c r="D70" s="0" t="inlineStr">
        <is>
          <t>2012</t>
        </is>
      </c>
      <c r="E70" s="0" t="inlineStr">
        <is>
          <t>10011PA008</t>
        </is>
      </c>
      <c r="F70" s="0" t="inlineStr">
        <is>
          <t>Female</t>
        </is>
      </c>
      <c r="G70" s="0" t="inlineStr">
        <is>
          <t>05/30/1987</t>
        </is>
      </c>
      <c r="H70" s="0" t="inlineStr">
        <is>
          <t>shilpa.dewangan@gmail.com</t>
        </is>
      </c>
      <c r="I70" s="0" t="inlineStr">
        <is>
          <t>7411886560</t>
        </is>
      </c>
      <c r="J70" s="0" t="inlineStr">
        <is>
          <t>Shivmandir ward-3, Mahadevghat infront of Chamunda mandir, Jagdalpur Chhattisgarh</t>
        </is>
      </c>
      <c r="K70" t="str">
        <f>HYPERLINK("https://www.jnafau.ac.in/wp-admin/admin-ajax.php?action=cfdb-file&amp;s=1601790848.6023&amp;form=Alumini&amp;field=ResumeCV","shilpa.jpg")</f>
        <v>shilpa.jpg</v>
      </c>
      <c r="L70" t="str">
        <f>HYPERLINK("https://www.jnafau.ac.in/wp-admin/admin-ajax.php?action=cfdb-file&amp;s=1601790848.6023&amp;form=Alumini&amp;field=uploaddegree","img446.jpg")</f>
        <v>img446.jpg</v>
      </c>
    </row>
    <row r="71" spans="1:13">
      <c r="A71" s="0" t="inlineStr">
        <is>
          <t>2020-10-04 05:51:51</t>
        </is>
      </c>
      <c r="B71" s="0" t="inlineStr">
        <is>
          <t>Shilpa Dewangan</t>
        </is>
      </c>
      <c r="C71" s="0" t="inlineStr">
        <is>
          <t>M.Tech/Planning</t>
        </is>
      </c>
      <c r="D71" s="0" t="inlineStr">
        <is>
          <t>2012</t>
        </is>
      </c>
      <c r="E71" s="0" t="inlineStr">
        <is>
          <t>10011PA008</t>
        </is>
      </c>
      <c r="F71" s="0" t="inlineStr">
        <is>
          <t>Female</t>
        </is>
      </c>
      <c r="G71" s="0" t="inlineStr">
        <is>
          <t>05/30/1987</t>
        </is>
      </c>
      <c r="H71" s="0" t="inlineStr">
        <is>
          <t>shilpa.dewangan@gmail.com</t>
        </is>
      </c>
      <c r="I71" s="0" t="inlineStr">
        <is>
          <t>7411886560</t>
        </is>
      </c>
      <c r="J71" s="0" t="inlineStr">
        <is>
          <t>Shivmandir ward-3, Mahadevghat infront of Chamunda mandir, Jagdalpur Chhattisgarh</t>
        </is>
      </c>
      <c r="K71" t="str">
        <f>HYPERLINK("https://www.jnafau.ac.in/wp-admin/admin-ajax.php?action=cfdb-file&amp;s=1601790711.6293&amp;form=Alumini&amp;field=ResumeCV","shilpa.jpg")</f>
        <v>shilpa.jpg</v>
      </c>
      <c r="L71" t="str">
        <f>HYPERLINK("https://www.jnafau.ac.in/wp-admin/admin-ajax.php?action=cfdb-file&amp;s=1601790711.6293&amp;form=Alumini&amp;field=uploaddegree","img446.jpg")</f>
        <v>img446.jpg</v>
      </c>
    </row>
    <row r="72" spans="1:13">
      <c r="A72" s="0" t="inlineStr">
        <is>
          <t>2020-10-04 05:51:28</t>
        </is>
      </c>
      <c r="B72" s="0" t="inlineStr">
        <is>
          <t>Shilpa Dewangan</t>
        </is>
      </c>
      <c r="C72" s="0" t="inlineStr">
        <is>
          <t>M.Tech/Planning</t>
        </is>
      </c>
      <c r="D72" s="0" t="inlineStr">
        <is>
          <t>2012</t>
        </is>
      </c>
      <c r="E72" s="0" t="inlineStr">
        <is>
          <t>10011PA008</t>
        </is>
      </c>
      <c r="F72" s="0" t="inlineStr">
        <is>
          <t>Female</t>
        </is>
      </c>
      <c r="G72" s="0" t="inlineStr">
        <is>
          <t>05/30/1987</t>
        </is>
      </c>
      <c r="H72" s="0" t="inlineStr">
        <is>
          <t>shilpa.dewangan@gmail.com</t>
        </is>
      </c>
      <c r="I72" s="0" t="inlineStr">
        <is>
          <t>7411886560</t>
        </is>
      </c>
      <c r="J72" s="0" t="inlineStr">
        <is>
          <t>Shivmandir ward-3, Mahadevghat infront of Chamunda mandir, Jagdalpur Chhattisgarh</t>
        </is>
      </c>
      <c r="K72" t="str">
        <f>HYPERLINK("https://www.jnafau.ac.in/wp-admin/admin-ajax.php?action=cfdb-file&amp;s=1601790688.5729&amp;form=Alumini&amp;field=ResumeCV","shilpa.jpg")</f>
        <v>shilpa.jpg</v>
      </c>
      <c r="L72" t="str">
        <f>HYPERLINK("https://www.jnafau.ac.in/wp-admin/admin-ajax.php?action=cfdb-file&amp;s=1601790688.5729&amp;form=Alumini&amp;field=uploaddegree","img446.jpg")</f>
        <v>img446.jpg</v>
      </c>
    </row>
    <row r="73" spans="1:13">
      <c r="A73" s="0" t="inlineStr">
        <is>
          <t>2020-10-04 05:51:27</t>
        </is>
      </c>
      <c r="B73" s="0" t="inlineStr">
        <is>
          <t>Shilpa Dewangan</t>
        </is>
      </c>
      <c r="C73" s="0" t="inlineStr">
        <is>
          <t>M.Tech/Planning</t>
        </is>
      </c>
      <c r="D73" s="0" t="inlineStr">
        <is>
          <t>2012</t>
        </is>
      </c>
      <c r="E73" s="0" t="inlineStr">
        <is>
          <t>10011PA008</t>
        </is>
      </c>
      <c r="F73" s="0" t="inlineStr">
        <is>
          <t>Female</t>
        </is>
      </c>
      <c r="G73" s="0" t="inlineStr">
        <is>
          <t>05/30/1987</t>
        </is>
      </c>
      <c r="H73" s="0" t="inlineStr">
        <is>
          <t>shilpa.dewangan@gmail.com</t>
        </is>
      </c>
      <c r="I73" s="0" t="inlineStr">
        <is>
          <t>7411886560</t>
        </is>
      </c>
      <c r="J73" s="0" t="inlineStr">
        <is>
          <t>Shivmandir ward-3, Mahadevghat infront of Chamunda mandir, Jagdalpur Chhattisgarh</t>
        </is>
      </c>
      <c r="K73" t="str">
        <f>HYPERLINK("https://www.jnafau.ac.in/wp-admin/admin-ajax.php?action=cfdb-file&amp;s=1601790687.9922&amp;form=Alumini&amp;field=ResumeCV","shilpa.jpg")</f>
        <v>shilpa.jpg</v>
      </c>
      <c r="L73" t="str">
        <f>HYPERLINK("https://www.jnafau.ac.in/wp-admin/admin-ajax.php?action=cfdb-file&amp;s=1601790687.9922&amp;form=Alumini&amp;field=uploaddegree","img446.jpg")</f>
        <v>img446.jpg</v>
      </c>
    </row>
    <row r="74" spans="1:13">
      <c r="A74" s="0" t="inlineStr">
        <is>
          <t>2020-10-04 05:51:19</t>
        </is>
      </c>
      <c r="B74" s="0" t="inlineStr">
        <is>
          <t>Shilpa Dewangan</t>
        </is>
      </c>
      <c r="C74" s="0" t="inlineStr">
        <is>
          <t>M.Tech/Planning</t>
        </is>
      </c>
      <c r="D74" s="0" t="inlineStr">
        <is>
          <t>2012</t>
        </is>
      </c>
      <c r="E74" s="0" t="inlineStr">
        <is>
          <t>10011PA008</t>
        </is>
      </c>
      <c r="F74" s="0" t="inlineStr">
        <is>
          <t>Female</t>
        </is>
      </c>
      <c r="G74" s="0" t="inlineStr">
        <is>
          <t>05/30/1987</t>
        </is>
      </c>
      <c r="H74" s="0" t="inlineStr">
        <is>
          <t>shilpa.dewangan@gmail.com</t>
        </is>
      </c>
      <c r="I74" s="0" t="inlineStr">
        <is>
          <t>7411886560</t>
        </is>
      </c>
      <c r="J74" s="0" t="inlineStr">
        <is>
          <t>Shivmandir ward-3, Mahadevghat infront of Chamunda mandir, Jagdalpur Chhattisgarh</t>
        </is>
      </c>
      <c r="K74" t="str">
        <f>HYPERLINK("https://www.jnafau.ac.in/wp-admin/admin-ajax.php?action=cfdb-file&amp;s=1601790679.5371&amp;form=Alumini&amp;field=ResumeCV","shilpa.jpg")</f>
        <v>shilpa.jpg</v>
      </c>
      <c r="L74" t="str">
        <f>HYPERLINK("https://www.jnafau.ac.in/wp-admin/admin-ajax.php?action=cfdb-file&amp;s=1601790679.5371&amp;form=Alumini&amp;field=uploaddegree","img446.jpg")</f>
        <v>img446.jpg</v>
      </c>
    </row>
    <row r="75" spans="1:13">
      <c r="A75" s="0" t="inlineStr">
        <is>
          <t>2020-10-04 05:51:00</t>
        </is>
      </c>
      <c r="B75" s="0" t="inlineStr">
        <is>
          <t>Shilpa Dewangan</t>
        </is>
      </c>
      <c r="C75" s="0" t="inlineStr">
        <is>
          <t>M.Tech/Planning</t>
        </is>
      </c>
      <c r="D75" s="0" t="inlineStr">
        <is>
          <t>2012</t>
        </is>
      </c>
      <c r="E75" s="0" t="inlineStr">
        <is>
          <t>10011PA008</t>
        </is>
      </c>
      <c r="F75" s="0" t="inlineStr">
        <is>
          <t>Female</t>
        </is>
      </c>
      <c r="G75" s="0" t="inlineStr">
        <is>
          <t>05/30/1987</t>
        </is>
      </c>
      <c r="H75" s="0" t="inlineStr">
        <is>
          <t>shilpa.dewangan@gmail.com</t>
        </is>
      </c>
      <c r="I75" s="0" t="inlineStr">
        <is>
          <t>7411886560</t>
        </is>
      </c>
      <c r="J75" s="0" t="inlineStr">
        <is>
          <t>Shivmandir ward-3, Mahadevghat infront of Chamunda mandir, Jagdalpur Chhattisgarh</t>
        </is>
      </c>
      <c r="K75" t="str">
        <f>HYPERLINK("https://www.jnafau.ac.in/wp-admin/admin-ajax.php?action=cfdb-file&amp;s=1601790660.1795&amp;form=Alumini&amp;field=ResumeCV","shilpa.jpg")</f>
        <v>shilpa.jpg</v>
      </c>
      <c r="L75" t="str">
        <f>HYPERLINK("https://www.jnafau.ac.in/wp-admin/admin-ajax.php?action=cfdb-file&amp;s=1601790660.1795&amp;form=Alumini&amp;field=uploaddegree","img446.jpg")</f>
        <v>img446.jpg</v>
      </c>
    </row>
    <row r="76" spans="1:13">
      <c r="A76" s="0" t="inlineStr">
        <is>
          <t>2020-10-01 17:12:16</t>
        </is>
      </c>
      <c r="B76" s="0" t="inlineStr">
        <is>
          <t>K KALYAN KUAMR GOUD</t>
        </is>
      </c>
      <c r="C76" s="0" t="inlineStr">
        <is>
          <t>B.PLANNING</t>
        </is>
      </c>
      <c r="D76" s="0" t="inlineStr">
        <is>
          <t>2007</t>
        </is>
      </c>
      <c r="E76" s="0" t="inlineStr">
        <is>
          <t>03041L0009</t>
        </is>
      </c>
      <c r="F76" s="0" t="inlineStr">
        <is>
          <t>Male</t>
        </is>
      </c>
      <c r="G76" s="0" t="inlineStr">
        <is>
          <t>07/16/1985</t>
        </is>
      </c>
      <c r="H76" s="0" t="inlineStr">
        <is>
          <t>k.kalyan007@gmail.com</t>
        </is>
      </c>
      <c r="I76" s="0" t="inlineStr">
        <is>
          <t>9885507243</t>
        </is>
      </c>
      <c r="J76" s="0" t="inlineStr">
        <is>
          <t>PLOT NO 8-19, INDRA REDDY ALWYN COLONY, MIYAPUR</t>
        </is>
      </c>
      <c r="K76" t="str">
        <f>HYPERLINK("https://www.jnafau.ac.in/wp-admin/admin-ajax.php?action=cfdb-file&amp;s=1601572336.1391&amp;form=Alumini&amp;field=ResumeCV","Kalyan-Goud.jpg")</f>
        <v>Kalyan-Goud.jpg</v>
      </c>
      <c r="L76" t="str">
        <f>HYPERLINK("https://www.jnafau.ac.in/wp-admin/admin-ajax.php?action=cfdb-file&amp;s=1601572336.1391&amp;form=Alumini&amp;field=uploaddegree","K-Kalyan-Goud_B.Plan-certificate.pdf")</f>
        <v>K-Kalyan-Goud_B.Plan-certificate.pdf</v>
      </c>
    </row>
    <row r="77" spans="1:13">
      <c r="A77" s="0" t="inlineStr">
        <is>
          <t>2020-10-01 17:04:03</t>
        </is>
      </c>
      <c r="B77" s="0" t="inlineStr">
        <is>
          <t>K KALYAN KUAMR GOUD</t>
        </is>
      </c>
      <c r="C77" s="0" t="inlineStr">
        <is>
          <t>B.PLANNING</t>
        </is>
      </c>
      <c r="D77" s="0" t="inlineStr">
        <is>
          <t>2007</t>
        </is>
      </c>
      <c r="E77" s="0" t="inlineStr">
        <is>
          <t>03041L0009</t>
        </is>
      </c>
      <c r="F77" s="0" t="inlineStr">
        <is>
          <t>Male</t>
        </is>
      </c>
      <c r="G77" s="0" t="inlineStr">
        <is>
          <t>07/16/1985</t>
        </is>
      </c>
      <c r="H77" s="0" t="inlineStr">
        <is>
          <t>k.kalyan007@gmail.com</t>
        </is>
      </c>
      <c r="I77" s="0" t="inlineStr">
        <is>
          <t>9885507243</t>
        </is>
      </c>
      <c r="J77" s="0" t="inlineStr">
        <is>
          <t>PLOT NO 8-19, INDRA REDDY ALWYN COLONY, MIYAPUR</t>
        </is>
      </c>
      <c r="K77" t="str">
        <f>HYPERLINK("https://www.jnafau.ac.in/wp-admin/admin-ajax.php?action=cfdb-file&amp;s=1601571843.8545&amp;form=Alumini&amp;field=ResumeCV","Kalyan-Goud.jpg")</f>
        <v>Kalyan-Goud.jpg</v>
      </c>
      <c r="L77" t="str">
        <f>HYPERLINK("https://www.jnafau.ac.in/wp-admin/admin-ajax.php?action=cfdb-file&amp;s=1601571843.8545&amp;form=Alumini&amp;field=uploaddegree","K-Kalyan-Goud_B.Plan-certificate.pdf")</f>
        <v>K-Kalyan-Goud_B.Plan-certificate.pdf</v>
      </c>
    </row>
    <row r="78" spans="1:13">
      <c r="A78" s="0" t="inlineStr">
        <is>
          <t>2020-09-30 19:49:08</t>
        </is>
      </c>
      <c r="B78" s="0" t="inlineStr">
        <is>
          <t>Himabindu Sarna</t>
        </is>
      </c>
      <c r="C78" s="0" t="inlineStr">
        <is>
          <t>B.Planning</t>
        </is>
      </c>
      <c r="D78" s="0" t="inlineStr">
        <is>
          <t>2007</t>
        </is>
      </c>
      <c r="E78" s="0" t="inlineStr">
        <is>
          <t>03041L0026</t>
        </is>
      </c>
      <c r="F78" s="0" t="inlineStr">
        <is>
          <t>Female</t>
        </is>
      </c>
      <c r="G78" s="0" t="inlineStr">
        <is>
          <t>06/09/1986</t>
        </is>
      </c>
      <c r="H78" s="0" t="inlineStr">
        <is>
          <t>bindujan25@gmail.com</t>
        </is>
      </c>
      <c r="I78" s="0" t="inlineStr">
        <is>
          <t>2692359321</t>
        </is>
      </c>
      <c r="J78" s="0" t="inlineStr">
        <is>
          <t>2990 Hamblin way ,wellington, FL,33414</t>
        </is>
      </c>
      <c r="K78" t="str">
        <f>HYPERLINK("https://www.jnafau.ac.in/wp-admin/admin-ajax.php?action=cfdb-file&amp;s=1601495348.2480&amp;form=Alumini&amp;field=ResumeCV","Picture.jpg")</f>
        <v>Picture.jpg</v>
      </c>
      <c r="L78" t="str">
        <f>HYPERLINK("https://www.jnafau.ac.in/wp-admin/admin-ajax.php?action=cfdb-file&amp;s=1601495348.2480&amp;form=Alumini&amp;field=uploaddegree","B.Planning-Certificate.jpg")</f>
        <v>B.Planning-Certificate.jpg</v>
      </c>
    </row>
    <row r="79" spans="1:13">
      <c r="A79" s="0" t="inlineStr">
        <is>
          <t>2020-09-29 16:18:08</t>
        </is>
      </c>
      <c r="B79" s="0" t="inlineStr">
        <is>
          <t>K KALYAN KUAMR GOUD</t>
        </is>
      </c>
      <c r="C79" s="0" t="inlineStr">
        <is>
          <t>B PLANNING</t>
        </is>
      </c>
      <c r="D79" s="0" t="inlineStr">
        <is>
          <t>2007</t>
        </is>
      </c>
      <c r="E79" s="0" t="inlineStr">
        <is>
          <t>03041L0009</t>
        </is>
      </c>
      <c r="F79" s="0" t="inlineStr">
        <is>
          <t>Male</t>
        </is>
      </c>
      <c r="G79" s="0" t="inlineStr">
        <is>
          <t>12/21/1984</t>
        </is>
      </c>
      <c r="H79" s="0" t="inlineStr">
        <is>
          <t>k.kalyan007@gmail.com</t>
        </is>
      </c>
      <c r="I79" s="0" t="inlineStr">
        <is>
          <t>9885507243</t>
        </is>
      </c>
      <c r="J79" s="0" t="inlineStr">
        <is>
          <t>PLOT NO 8-19, INDRA REDDY ALWYN COLONY, MIYAPUR</t>
        </is>
      </c>
      <c r="K79" t="str">
        <f>HYPERLINK("https://www.jnafau.ac.in/wp-admin/admin-ajax.php?action=cfdb-file&amp;s=1601396288.2335&amp;form=Alumini&amp;field=ResumeCV","Kalyan-Goud.jpg")</f>
        <v>Kalyan-Goud.jpg</v>
      </c>
      <c r="L79" t="str">
        <f>HYPERLINK("https://www.jnafau.ac.in/wp-admin/admin-ajax.php?action=cfdb-file&amp;s=1601396288.2335&amp;form=Alumini&amp;field=uploaddegree","K-Kalyan-Goud_B.Plan-certificate.pdf")</f>
        <v>K-Kalyan-Goud_B.Plan-certificate.pdf</v>
      </c>
    </row>
    <row r="80" spans="1:13">
      <c r="A80" s="0" t="inlineStr">
        <is>
          <t>2020-09-29 16:17:56</t>
        </is>
      </c>
      <c r="B80" s="0" t="inlineStr">
        <is>
          <t>K KALYAN KUAMR GOUD</t>
        </is>
      </c>
      <c r="C80" s="0" t="inlineStr">
        <is>
          <t>B PLANNING</t>
        </is>
      </c>
      <c r="D80" s="0" t="inlineStr">
        <is>
          <t>2007</t>
        </is>
      </c>
      <c r="E80" s="0" t="inlineStr">
        <is>
          <t>03041L0009</t>
        </is>
      </c>
      <c r="F80" s="0" t="inlineStr">
        <is>
          <t>Male</t>
        </is>
      </c>
      <c r="G80" s="0" t="inlineStr">
        <is>
          <t>12/21/1984</t>
        </is>
      </c>
      <c r="H80" s="0" t="inlineStr">
        <is>
          <t>k.kalyan007@gmail.com</t>
        </is>
      </c>
      <c r="I80" s="0" t="inlineStr">
        <is>
          <t>9885507243</t>
        </is>
      </c>
      <c r="J80" s="0" t="inlineStr">
        <is>
          <t>PLOT NO 8-19, INDRA REDDY ALWYN COLONY, MIYAPUR</t>
        </is>
      </c>
      <c r="K80" t="str">
        <f>HYPERLINK("https://www.jnafau.ac.in/wp-admin/admin-ajax.php?action=cfdb-file&amp;s=1601396276.3818&amp;form=Alumini&amp;field=ResumeCV","Kalyan-Goud.jpg")</f>
        <v>Kalyan-Goud.jpg</v>
      </c>
      <c r="L80" t="str">
        <f>HYPERLINK("https://www.jnafau.ac.in/wp-admin/admin-ajax.php?action=cfdb-file&amp;s=1601396276.3818&amp;form=Alumini&amp;field=uploaddegree","K-Kalyan-Goud_B.Plan-certificate.pdf")</f>
        <v>K-Kalyan-Goud_B.Plan-certificate.pdf</v>
      </c>
    </row>
    <row r="81" spans="1:13">
      <c r="A81" s="0" t="inlineStr">
        <is>
          <t>2020-09-29 16:17:01</t>
        </is>
      </c>
      <c r="B81" s="0" t="inlineStr">
        <is>
          <t>K KALYAN KUAMR GOUD</t>
        </is>
      </c>
      <c r="C81" s="0" t="inlineStr">
        <is>
          <t>B PLANNING</t>
        </is>
      </c>
      <c r="D81" s="0" t="inlineStr">
        <is>
          <t>2007</t>
        </is>
      </c>
      <c r="E81" s="0" t="inlineStr">
        <is>
          <t>03041L0009</t>
        </is>
      </c>
      <c r="F81" s="0" t="inlineStr">
        <is>
          <t>Male</t>
        </is>
      </c>
      <c r="G81" s="0" t="inlineStr">
        <is>
          <t>12/21/1984</t>
        </is>
      </c>
      <c r="H81" s="0" t="inlineStr">
        <is>
          <t>k.kalyan007@gmail.com</t>
        </is>
      </c>
      <c r="I81" s="0" t="inlineStr">
        <is>
          <t>9885507243</t>
        </is>
      </c>
      <c r="J81" s="0" t="inlineStr">
        <is>
          <t>PLOT NO 8-19, INDRA REDDY ALWYN COLONY, MIYAPUR</t>
        </is>
      </c>
      <c r="K81" t="str">
        <f>HYPERLINK("https://www.jnafau.ac.in/wp-admin/admin-ajax.php?action=cfdb-file&amp;s=1601396221.3362&amp;form=Alumini&amp;field=ResumeCV","Kalyan-Goud.jpg")</f>
        <v>Kalyan-Goud.jpg</v>
      </c>
      <c r="L81" t="str">
        <f>HYPERLINK("https://www.jnafau.ac.in/wp-admin/admin-ajax.php?action=cfdb-file&amp;s=1601396221.3362&amp;form=Alumini&amp;field=uploaddegree","K-Kalyan-Goud_B.Plan-certificate.pdf")</f>
        <v>K-Kalyan-Goud_B.Plan-certificate.pdf</v>
      </c>
    </row>
    <row r="82" spans="1:13">
      <c r="A82" s="0" t="inlineStr">
        <is>
          <t>2020-09-29 16:16:45</t>
        </is>
      </c>
      <c r="B82" s="0" t="inlineStr">
        <is>
          <t>K KALYAN KUAMR GOUD</t>
        </is>
      </c>
      <c r="C82" s="0" t="inlineStr">
        <is>
          <t>B PLANNING</t>
        </is>
      </c>
      <c r="D82" s="0" t="inlineStr">
        <is>
          <t>2007</t>
        </is>
      </c>
      <c r="E82" s="0" t="inlineStr">
        <is>
          <t>03041L0009</t>
        </is>
      </c>
      <c r="F82" s="0" t="inlineStr">
        <is>
          <t>Male</t>
        </is>
      </c>
      <c r="G82" s="0" t="inlineStr">
        <is>
          <t>12/21/1984</t>
        </is>
      </c>
      <c r="H82" s="0" t="inlineStr">
        <is>
          <t>k.kalyan007@gmail.com</t>
        </is>
      </c>
      <c r="I82" s="0" t="inlineStr">
        <is>
          <t>9885507243</t>
        </is>
      </c>
      <c r="J82" s="0" t="inlineStr">
        <is>
          <t>PLOT NO 8-19, INDRA REDDY ALWYN COLONY, MIYAPUR</t>
        </is>
      </c>
      <c r="K82" t="str">
        <f>HYPERLINK("https://www.jnafau.ac.in/wp-admin/admin-ajax.php?action=cfdb-file&amp;s=1601396205.5517&amp;form=Alumini&amp;field=ResumeCV","Kalyan-Goud.jpg")</f>
        <v>Kalyan-Goud.jpg</v>
      </c>
      <c r="L82" t="str">
        <f>HYPERLINK("https://www.jnafau.ac.in/wp-admin/admin-ajax.php?action=cfdb-file&amp;s=1601396205.5517&amp;form=Alumini&amp;field=uploaddegree","K-Kalyan-Goud_B.Plan-certificate.pdf")</f>
        <v>K-Kalyan-Goud_B.Plan-certificate.pdf</v>
      </c>
    </row>
    <row r="83" spans="1:13">
      <c r="A83" s="0" t="inlineStr">
        <is>
          <t>2020-09-29 16:03:51</t>
        </is>
      </c>
      <c r="B83" s="0" t="inlineStr">
        <is>
          <t>K KALYAN KUAMR GOUD</t>
        </is>
      </c>
      <c r="C83" s="0" t="inlineStr">
        <is>
          <t>B PLANNING</t>
        </is>
      </c>
      <c r="D83" s="0" t="inlineStr">
        <is>
          <t>2007</t>
        </is>
      </c>
      <c r="E83" s="0" t="inlineStr">
        <is>
          <t>03041L0009</t>
        </is>
      </c>
      <c r="F83" s="0" t="inlineStr">
        <is>
          <t>Male</t>
        </is>
      </c>
      <c r="G83" s="0" t="inlineStr">
        <is>
          <t>12/21/1984</t>
        </is>
      </c>
      <c r="H83" s="0" t="inlineStr">
        <is>
          <t>k.kalyan007@gmail.com</t>
        </is>
      </c>
      <c r="I83" s="0" t="inlineStr">
        <is>
          <t>9885507243</t>
        </is>
      </c>
      <c r="J83" s="0" t="inlineStr">
        <is>
          <t>PLOT NO 8-19, INDRA REDDY ALWYN COLONY, MIYAPUR</t>
        </is>
      </c>
      <c r="K83" t="str">
        <f>HYPERLINK("https://www.jnafau.ac.in/wp-admin/admin-ajax.php?action=cfdb-file&amp;s=1601395431.9051&amp;form=Alumini&amp;field=ResumeCV","Kalyan-Goud.jpg")</f>
        <v>Kalyan-Goud.jpg</v>
      </c>
      <c r="L83" t="str">
        <f>HYPERLINK("https://www.jnafau.ac.in/wp-admin/admin-ajax.php?action=cfdb-file&amp;s=1601395431.9051&amp;form=Alumini&amp;field=uploaddegree","K-Kalyan-Goud_B.Plan-certificate.pdf")</f>
        <v>K-Kalyan-Goud_B.Plan-certificate.pdf</v>
      </c>
    </row>
    <row r="84" spans="1:13">
      <c r="A84" s="0" t="inlineStr">
        <is>
          <t>2020-09-29 15:27:12</t>
        </is>
      </c>
      <c r="B84" s="0" t="inlineStr">
        <is>
          <t>K KALYAN KUMAR GOUD</t>
        </is>
      </c>
      <c r="C84" s="0" t="inlineStr">
        <is>
          <t>B PLANNING</t>
        </is>
      </c>
      <c r="D84" s="0" t="inlineStr">
        <is>
          <t>2007</t>
        </is>
      </c>
      <c r="E84" s="0" t="inlineStr">
        <is>
          <t>03041L0009</t>
        </is>
      </c>
      <c r="F84" s="0" t="inlineStr">
        <is>
          <t>Male</t>
        </is>
      </c>
      <c r="G84" s="0" t="inlineStr">
        <is>
          <t>12/21/1984</t>
        </is>
      </c>
      <c r="H84" s="0" t="inlineStr">
        <is>
          <t>k.kalyan007@gmail.com</t>
        </is>
      </c>
      <c r="I84" s="0" t="inlineStr">
        <is>
          <t>9885507243</t>
        </is>
      </c>
      <c r="J84" s="0" t="inlineStr">
        <is>
          <t>PLOT NO 8 19 INDRA REDDY ALWYN COLONY MIYAPUR</t>
        </is>
      </c>
      <c r="K84" t="str">
        <f>HYPERLINK("https://www.jnafau.ac.in/wp-admin/admin-ajax.php?action=cfdb-file&amp;s=1601393232.8474&amp;form=Alumini&amp;field=ResumeCV","20200928_222200.jpg")</f>
        <v>20200928_222200.jpg</v>
      </c>
      <c r="L84" t="str">
        <f>HYPERLINK("https://www.jnafau.ac.in/wp-admin/admin-ajax.php?action=cfdb-file&amp;s=1601393232.8474&amp;form=Alumini&amp;field=uploaddegree","20200929_202701.jpg")</f>
        <v>20200929_202701.jpg</v>
      </c>
    </row>
    <row r="85" spans="1:13">
      <c r="A85" s="0" t="inlineStr">
        <is>
          <t>2020-09-29 15:27:00</t>
        </is>
      </c>
      <c r="B85" s="0" t="inlineStr">
        <is>
          <t>K KALYAN KUMAR GOUD</t>
        </is>
      </c>
      <c r="C85" s="0" t="inlineStr">
        <is>
          <t>B PLANNING</t>
        </is>
      </c>
      <c r="D85" s="0" t="inlineStr">
        <is>
          <t>2007</t>
        </is>
      </c>
      <c r="E85" s="0" t="inlineStr">
        <is>
          <t>03041L0009</t>
        </is>
      </c>
      <c r="F85" s="0" t="inlineStr">
        <is>
          <t>Male</t>
        </is>
      </c>
      <c r="G85" s="0" t="inlineStr">
        <is>
          <t>12/21/1984</t>
        </is>
      </c>
      <c r="H85" s="0" t="inlineStr">
        <is>
          <t>k.kalyan007@gmail.com</t>
        </is>
      </c>
      <c r="I85" s="0" t="inlineStr">
        <is>
          <t>9885507243</t>
        </is>
      </c>
      <c r="J85" s="0" t="inlineStr">
        <is>
          <t>PLOT NO 8 19 INDRA REDDY ALWYN COLONY MIYAPUR</t>
        </is>
      </c>
      <c r="K85" t="str">
        <f>HYPERLINK("https://www.jnafau.ac.in/wp-admin/admin-ajax.php?action=cfdb-file&amp;s=1601393220.1915&amp;form=Alumini&amp;field=ResumeCV","20200928_222200.jpg")</f>
        <v>20200928_222200.jpg</v>
      </c>
      <c r="L85" t="str">
        <f>HYPERLINK("https://www.jnafau.ac.in/wp-admin/admin-ajax.php?action=cfdb-file&amp;s=1601393220.1915&amp;form=Alumini&amp;field=uploaddegree","20200929_202701.jpg")</f>
        <v>20200929_202701.jpg</v>
      </c>
    </row>
    <row r="86" spans="1:13">
      <c r="A86" s="0" t="inlineStr">
        <is>
          <t>2020-09-29 15:26:48</t>
        </is>
      </c>
      <c r="B86" s="0" t="inlineStr">
        <is>
          <t>K KALYAN KUMAR GOUD</t>
        </is>
      </c>
      <c r="C86" s="0" t="inlineStr">
        <is>
          <t>B PLANNING</t>
        </is>
      </c>
      <c r="D86" s="0" t="inlineStr">
        <is>
          <t>2007</t>
        </is>
      </c>
      <c r="E86" s="0" t="inlineStr">
        <is>
          <t>03041L0009</t>
        </is>
      </c>
      <c r="F86" s="0" t="inlineStr">
        <is>
          <t>Male</t>
        </is>
      </c>
      <c r="G86" s="0" t="inlineStr">
        <is>
          <t>12/21/1984</t>
        </is>
      </c>
      <c r="H86" s="0" t="inlineStr">
        <is>
          <t>k.kalyan007@gmail.com</t>
        </is>
      </c>
      <c r="I86" s="0" t="inlineStr">
        <is>
          <t>9885507243</t>
        </is>
      </c>
      <c r="J86" s="0" t="inlineStr">
        <is>
          <t>PLOT NO 8 19 INDRA REDDY ALWYN COLONY MIYAPUR</t>
        </is>
      </c>
      <c r="K86" t="str">
        <f>HYPERLINK("https://www.jnafau.ac.in/wp-admin/admin-ajax.php?action=cfdb-file&amp;s=1601393208.1384&amp;form=Alumini&amp;field=ResumeCV","20200928_222200.jpg")</f>
        <v>20200928_222200.jpg</v>
      </c>
      <c r="L86" t="str">
        <f>HYPERLINK("https://www.jnafau.ac.in/wp-admin/admin-ajax.php?action=cfdb-file&amp;s=1601393208.1384&amp;form=Alumini&amp;field=uploaddegree","20200929_202701.jpg")</f>
        <v>20200929_202701.jpg</v>
      </c>
    </row>
    <row r="87" spans="1:13">
      <c r="A87" s="0" t="inlineStr">
        <is>
          <t>2020-09-29 15:22:20</t>
        </is>
      </c>
      <c r="B87" s="0" t="inlineStr">
        <is>
          <t>K KALYAN KUMAR GOUD</t>
        </is>
      </c>
      <c r="C87" s="0" t="inlineStr">
        <is>
          <t>B PLANNING</t>
        </is>
      </c>
      <c r="D87" s="0" t="inlineStr">
        <is>
          <t>2007</t>
        </is>
      </c>
      <c r="E87" s="0" t="inlineStr">
        <is>
          <t>03041L0009</t>
        </is>
      </c>
      <c r="F87" s="0" t="inlineStr">
        <is>
          <t>Male</t>
        </is>
      </c>
      <c r="G87" s="0" t="inlineStr">
        <is>
          <t>12/21/1984</t>
        </is>
      </c>
      <c r="H87" s="0" t="inlineStr">
        <is>
          <t>k.kalyan007@gmail.com</t>
        </is>
      </c>
      <c r="I87" s="0" t="inlineStr">
        <is>
          <t>9885507243</t>
        </is>
      </c>
      <c r="J87" s="0" t="inlineStr">
        <is>
          <t>PLOT NO 8 19 INDRA REDDY ALWYN COLONY MIYAPUR</t>
        </is>
      </c>
      <c r="K87" t="str">
        <f>HYPERLINK("https://www.jnafau.ac.in/wp-admin/admin-ajax.php?action=cfdb-file&amp;s=1601392940.1293&amp;form=Alumini&amp;field=ResumeCV","20200928_085922.jpg")</f>
        <v>20200928_085922.jpg</v>
      </c>
      <c r="L87" t="str">
        <f>HYPERLINK("https://www.jnafau.ac.in/wp-admin/admin-ajax.php?action=cfdb-file&amp;s=1601392940.1293&amp;form=Alumini&amp;field=uploaddegree","20200929_202701.jpg")</f>
        <v>20200929_202701.jpg</v>
      </c>
    </row>
    <row r="88" spans="1:13">
      <c r="A88" s="0" t="inlineStr">
        <is>
          <t>2020-09-29 15:22:08</t>
        </is>
      </c>
      <c r="B88" s="0" t="inlineStr">
        <is>
          <t>K KALYAN KUMAR GOUD</t>
        </is>
      </c>
      <c r="C88" s="0" t="inlineStr">
        <is>
          <t>B PLANNING</t>
        </is>
      </c>
      <c r="D88" s="0" t="inlineStr">
        <is>
          <t>2007</t>
        </is>
      </c>
      <c r="E88" s="0" t="inlineStr">
        <is>
          <t>03041L0009</t>
        </is>
      </c>
      <c r="F88" s="0" t="inlineStr">
        <is>
          <t>Male</t>
        </is>
      </c>
      <c r="G88" s="0" t="inlineStr">
        <is>
          <t>12/21/1984</t>
        </is>
      </c>
      <c r="H88" s="0" t="inlineStr">
        <is>
          <t>k.kalyan007@gmail.com</t>
        </is>
      </c>
      <c r="I88" s="0" t="inlineStr">
        <is>
          <t>9885507243</t>
        </is>
      </c>
      <c r="J88" s="0" t="inlineStr">
        <is>
          <t>PLOT NO 8 19 INDRA REDDY ALWYN COLONY MIYAPUR</t>
        </is>
      </c>
      <c r="K88" t="str">
        <f>HYPERLINK("https://www.jnafau.ac.in/wp-admin/admin-ajax.php?action=cfdb-file&amp;s=1601392928.2323&amp;form=Alumini&amp;field=ResumeCV","20200928_085922.jpg")</f>
        <v>20200928_085922.jpg</v>
      </c>
      <c r="L88" t="str">
        <f>HYPERLINK("https://www.jnafau.ac.in/wp-admin/admin-ajax.php?action=cfdb-file&amp;s=1601392928.2323&amp;form=Alumini&amp;field=uploaddegree","20200929_202701.jpg")</f>
        <v>20200929_202701.jpg</v>
      </c>
    </row>
    <row r="89" spans="1:13">
      <c r="A89" s="0" t="inlineStr">
        <is>
          <t>2020-09-28 17:50:12</t>
        </is>
      </c>
      <c r="B89" s="0" t="inlineStr">
        <is>
          <t>K KALYAN KUAMR GOUD</t>
        </is>
      </c>
      <c r="C89" s="0" t="inlineStr">
        <is>
          <t>B PLANNING</t>
        </is>
      </c>
      <c r="D89" s="0" t="inlineStr">
        <is>
          <t>2007</t>
        </is>
      </c>
      <c r="E89" s="0" t="inlineStr">
        <is>
          <t>03041L0009</t>
        </is>
      </c>
      <c r="F89" s="0" t="inlineStr">
        <is>
          <t>Male</t>
        </is>
      </c>
      <c r="G89" s="0" t="inlineStr">
        <is>
          <t>07/16/1985</t>
        </is>
      </c>
      <c r="H89" s="0" t="inlineStr">
        <is>
          <t>k.kalyan007@gmail.com</t>
        </is>
      </c>
      <c r="I89" s="0" t="inlineStr">
        <is>
          <t>9885507243</t>
        </is>
      </c>
      <c r="J89" s="0" t="inlineStr">
        <is>
          <t>PLOT NO. 8-19, INDRA REDDY ALWYN COLONY, MIYAPUR</t>
        </is>
      </c>
      <c r="K89" t="str">
        <f>HYPERLINK("https://www.jnafau.ac.in/wp-admin/admin-ajax.php?action=cfdb-file&amp;s=1601315412.4408&amp;form=Alumini&amp;field=ResumeCV","Kalyan-Goud.jpg")</f>
        <v>Kalyan-Goud.jpg</v>
      </c>
      <c r="L89" t="str">
        <f>HYPERLINK("https://www.jnafau.ac.in/wp-admin/admin-ajax.php?action=cfdb-file&amp;s=1601315412.4408&amp;form=Alumini&amp;field=uploaddegree","K-Kalyan-Goud_B.Plan-certificate.pdf")</f>
        <v>K-Kalyan-Goud_B.Plan-certificate.pdf</v>
      </c>
    </row>
    <row r="90" spans="1:13">
      <c r="A90" s="0" t="inlineStr">
        <is>
          <t>2020-09-28 17:42:07</t>
        </is>
      </c>
      <c r="B90" s="0" t="inlineStr">
        <is>
          <t>K KALYAN KUAMR GOUD</t>
        </is>
      </c>
      <c r="C90" s="0" t="inlineStr">
        <is>
          <t>B. PLANNING</t>
        </is>
      </c>
      <c r="D90" s="0" t="inlineStr">
        <is>
          <t>2007</t>
        </is>
      </c>
      <c r="E90" s="0" t="inlineStr">
        <is>
          <t>03041L0009</t>
        </is>
      </c>
      <c r="F90" s="0" t="inlineStr">
        <is>
          <t>Male</t>
        </is>
      </c>
      <c r="G90" s="0" t="inlineStr">
        <is>
          <t>07/16/1985</t>
        </is>
      </c>
      <c r="H90" s="0" t="inlineStr">
        <is>
          <t>k.kalyan007@gmail.com</t>
        </is>
      </c>
      <c r="I90" s="0" t="inlineStr">
        <is>
          <t>9885507243</t>
        </is>
      </c>
      <c r="J90" s="0" t="inlineStr">
        <is>
          <t>PLOT NO. 8-19, INDRA REDDY ALWYN COLONY, MIYAPUR</t>
        </is>
      </c>
      <c r="K90" t="str">
        <f>HYPERLINK("https://www.jnafau.ac.in/wp-admin/admin-ajax.php?action=cfdb-file&amp;s=1601314927.5837&amp;form=Alumini&amp;field=ResumeCV","Kalyan-Goud.jpg")</f>
        <v>Kalyan-Goud.jpg</v>
      </c>
      <c r="L90" t="str">
        <f>HYPERLINK("https://www.jnafau.ac.in/wp-admin/admin-ajax.php?action=cfdb-file&amp;s=1601314927.5837&amp;form=Alumini&amp;field=uploaddegree","K-Kalyan-Goud_B.Plan-certificate.pdf")</f>
        <v>K-Kalyan-Goud_B.Plan-certificate.pdf</v>
      </c>
    </row>
    <row r="91" spans="1:13">
      <c r="A91" s="0" t="inlineStr">
        <is>
          <t>2020-09-28 17:41:44</t>
        </is>
      </c>
      <c r="B91" s="0" t="inlineStr">
        <is>
          <t>K KALYAN KUAMR GOUD</t>
        </is>
      </c>
      <c r="C91" s="0" t="inlineStr">
        <is>
          <t>B. PLANNING</t>
        </is>
      </c>
      <c r="D91" s="0" t="inlineStr">
        <is>
          <t>2007</t>
        </is>
      </c>
      <c r="E91" s="0" t="inlineStr">
        <is>
          <t>03041L0009</t>
        </is>
      </c>
      <c r="F91" s="0" t="inlineStr">
        <is>
          <t>Male</t>
        </is>
      </c>
      <c r="G91" s="0" t="inlineStr">
        <is>
          <t>07/16/1985</t>
        </is>
      </c>
      <c r="H91" s="0" t="inlineStr">
        <is>
          <t>k.kalyan007@gmail.com</t>
        </is>
      </c>
      <c r="I91" s="0" t="inlineStr">
        <is>
          <t>9885507243</t>
        </is>
      </c>
      <c r="J91" s="0" t="inlineStr">
        <is>
          <t>PLOT NO. 8-19, INDRA REDDY ALWYN COLONY, MIYAPUR</t>
        </is>
      </c>
      <c r="K91" t="str">
        <f>HYPERLINK("https://www.jnafau.ac.in/wp-admin/admin-ajax.php?action=cfdb-file&amp;s=1601314904.1095&amp;form=Alumini&amp;field=ResumeCV","Kalyan-Goud.jpg")</f>
        <v>Kalyan-Goud.jpg</v>
      </c>
      <c r="L91" t="str">
        <f>HYPERLINK("https://www.jnafau.ac.in/wp-admin/admin-ajax.php?action=cfdb-file&amp;s=1601314904.1095&amp;form=Alumini&amp;field=uploaddegree","K-Kalyan-Goud_B.Plan-certificate.pdf")</f>
        <v>K-Kalyan-Goud_B.Plan-certificate.pdf</v>
      </c>
    </row>
    <row r="92" spans="1:13">
      <c r="A92" s="0" t="inlineStr">
        <is>
          <t>2020-09-28 17:39:15</t>
        </is>
      </c>
      <c r="B92" s="0" t="inlineStr">
        <is>
          <t>K KALYAN KUAMR GOUD</t>
        </is>
      </c>
      <c r="C92" s="0" t="inlineStr">
        <is>
          <t>B. PLANNING</t>
        </is>
      </c>
      <c r="D92" s="0" t="inlineStr">
        <is>
          <t>2007</t>
        </is>
      </c>
      <c r="E92" s="0" t="inlineStr">
        <is>
          <t>03041L0009</t>
        </is>
      </c>
      <c r="F92" s="0" t="inlineStr">
        <is>
          <t>Male</t>
        </is>
      </c>
      <c r="G92" s="0" t="inlineStr">
        <is>
          <t>07/16/1985</t>
        </is>
      </c>
      <c r="H92" s="0" t="inlineStr">
        <is>
          <t>k.kalyan007@gmail.com</t>
        </is>
      </c>
      <c r="I92" s="0" t="inlineStr">
        <is>
          <t>9885507243</t>
        </is>
      </c>
      <c r="J92" s="0" t="inlineStr">
        <is>
          <t>PLOT NO. 8-19, INDRA REDDY ALWYN COLONY, MIYAPUR</t>
        </is>
      </c>
      <c r="K92" t="str">
        <f>HYPERLINK("https://www.jnafau.ac.in/wp-admin/admin-ajax.php?action=cfdb-file&amp;s=1601314755.4822&amp;form=Alumini&amp;field=ResumeCV","Kalyan-Goud.jpg")</f>
        <v>Kalyan-Goud.jpg</v>
      </c>
      <c r="L92" t="str">
        <f>HYPERLINK("https://www.jnafau.ac.in/wp-admin/admin-ajax.php?action=cfdb-file&amp;s=1601314755.4822&amp;form=Alumini&amp;field=uploaddegree","K-Kalyan-Goud_B.Plan-certificate.pdf")</f>
        <v>K-Kalyan-Goud_B.Plan-certificate.pdf</v>
      </c>
    </row>
    <row r="93" spans="1:13">
      <c r="A93" s="0" t="inlineStr">
        <is>
          <t>2020-09-28 17:38:41</t>
        </is>
      </c>
      <c r="B93" s="0" t="inlineStr">
        <is>
          <t>K KALYAN KUAMR GOUD</t>
        </is>
      </c>
      <c r="C93" s="0" t="inlineStr">
        <is>
          <t>B. PLANNING</t>
        </is>
      </c>
      <c r="D93" s="0" t="inlineStr">
        <is>
          <t>2007</t>
        </is>
      </c>
      <c r="E93" s="0" t="inlineStr">
        <is>
          <t>03041L0009</t>
        </is>
      </c>
      <c r="F93" s="0" t="inlineStr">
        <is>
          <t>Male</t>
        </is>
      </c>
      <c r="G93" s="0" t="inlineStr">
        <is>
          <t>07/16/1985</t>
        </is>
      </c>
      <c r="H93" s="0" t="inlineStr">
        <is>
          <t>k.kalyan007@gmail.com</t>
        </is>
      </c>
      <c r="I93" s="0" t="inlineStr">
        <is>
          <t>9885507243</t>
        </is>
      </c>
      <c r="J93" s="0" t="inlineStr">
        <is>
          <t>PLOT NO. 8-19, INDRA REDDY ALWYN COLONY, MIYAPUR</t>
        </is>
      </c>
      <c r="K93" t="str">
        <f>HYPERLINK("https://www.jnafau.ac.in/wp-admin/admin-ajax.php?action=cfdb-file&amp;s=1601314721.1713&amp;form=Alumini&amp;field=ResumeCV","Kalyan-Goud.jpg")</f>
        <v>Kalyan-Goud.jpg</v>
      </c>
      <c r="L93" t="str">
        <f>HYPERLINK("https://www.jnafau.ac.in/wp-admin/admin-ajax.php?action=cfdb-file&amp;s=1601314721.1713&amp;form=Alumini&amp;field=uploaddegree","K-Kalyan-Goud_B.Plan-certificate.pdf")</f>
        <v>K-Kalyan-Goud_B.Plan-certificate.pdf</v>
      </c>
    </row>
    <row r="94" spans="1:13">
      <c r="A94" s="0" t="inlineStr">
        <is>
          <t>2020-09-28 17:35:38</t>
        </is>
      </c>
      <c r="B94" s="0" t="inlineStr">
        <is>
          <t>K KALYAN KUAMR GOUD</t>
        </is>
      </c>
      <c r="C94" s="0" t="inlineStr">
        <is>
          <t>B.PLANNING</t>
        </is>
      </c>
      <c r="D94" s="0" t="inlineStr">
        <is>
          <t>2007</t>
        </is>
      </c>
      <c r="E94" s="0" t="inlineStr">
        <is>
          <t>03041L0009</t>
        </is>
      </c>
      <c r="F94" s="0" t="inlineStr">
        <is>
          <t>Male</t>
        </is>
      </c>
      <c r="G94" s="0" t="inlineStr">
        <is>
          <t>07/16/1985</t>
        </is>
      </c>
      <c r="H94" s="0" t="inlineStr">
        <is>
          <t>k.kalyan007@gmail.com</t>
        </is>
      </c>
      <c r="I94" s="0" t="inlineStr">
        <is>
          <t>9885507243</t>
        </is>
      </c>
      <c r="J94" s="0" t="inlineStr">
        <is>
          <t>PLOT NO. 8-19, INDRA REDDY ALWYN COLONY, MIYAPUR</t>
        </is>
      </c>
      <c r="K94" t="str">
        <f>HYPERLINK("https://www.jnafau.ac.in/wp-admin/admin-ajax.php?action=cfdb-file&amp;s=1601314538.7784&amp;form=Alumini&amp;field=ResumeCV","Kalyan-Goud.jpg")</f>
        <v>Kalyan-Goud.jpg</v>
      </c>
      <c r="L94" t="str">
        <f>HYPERLINK("https://www.jnafau.ac.in/wp-admin/admin-ajax.php?action=cfdb-file&amp;s=1601314538.7784&amp;form=Alumini&amp;field=uploaddegree","K-Kalyan-Goud_B.Plan-certificate.pdf")</f>
        <v>K-Kalyan-Goud_B.Plan-certificate.pdf</v>
      </c>
    </row>
    <row r="95" spans="1:13">
      <c r="A95" s="0" t="inlineStr">
        <is>
          <t>2020-09-28 17:32:54</t>
        </is>
      </c>
      <c r="B95" s="0" t="inlineStr">
        <is>
          <t>K KALYAN KUAMR GOUD</t>
        </is>
      </c>
      <c r="C95" s="0" t="inlineStr">
        <is>
          <t>B.PLANNING</t>
        </is>
      </c>
      <c r="D95" s="0" t="inlineStr">
        <is>
          <t>2007</t>
        </is>
      </c>
      <c r="E95" s="0" t="inlineStr">
        <is>
          <t>03041L0009</t>
        </is>
      </c>
      <c r="F95" s="0" t="inlineStr">
        <is>
          <t>Male</t>
        </is>
      </c>
      <c r="G95" s="0" t="inlineStr">
        <is>
          <t>07/16/1985</t>
        </is>
      </c>
      <c r="H95" s="0" t="inlineStr">
        <is>
          <t>k.kalyan007@gmail.com</t>
        </is>
      </c>
      <c r="I95" s="0" t="inlineStr">
        <is>
          <t>9885507243</t>
        </is>
      </c>
      <c r="J95" s="0" t="inlineStr">
        <is>
          <t>PLOT NO. 8-19, INDRA REDDY ALWYN COLONY, MIYAPUR</t>
        </is>
      </c>
      <c r="K95" t="str">
        <f>HYPERLINK("https://www.jnafau.ac.in/wp-admin/admin-ajax.php?action=cfdb-file&amp;s=1601314374.0725&amp;form=Alumini&amp;field=ResumeCV","Kalyan-Goud.jpg")</f>
        <v>Kalyan-Goud.jpg</v>
      </c>
      <c r="L95" t="str">
        <f>HYPERLINK("https://www.jnafau.ac.in/wp-admin/admin-ajax.php?action=cfdb-file&amp;s=1601314374.0725&amp;form=Alumini&amp;field=uploaddegree","K-Kalyan-Goud_B.Plan-certificate.pdf")</f>
        <v>K-Kalyan-Goud_B.Plan-certificate.pdf</v>
      </c>
    </row>
    <row r="96" spans="1:13">
      <c r="A96" s="0" t="inlineStr">
        <is>
          <t>2020-09-28 17:23:51</t>
        </is>
      </c>
      <c r="B96" s="0" t="inlineStr">
        <is>
          <t>K KALYAN KUAMR GOUD</t>
        </is>
      </c>
      <c r="C96" s="0" t="inlineStr">
        <is>
          <t>B.PLANNING</t>
        </is>
      </c>
      <c r="D96" s="0" t="inlineStr">
        <is>
          <t>2007</t>
        </is>
      </c>
      <c r="E96" s="0" t="inlineStr">
        <is>
          <t>03041L0009</t>
        </is>
      </c>
      <c r="F96" s="0" t="inlineStr">
        <is>
          <t>Male</t>
        </is>
      </c>
      <c r="G96" s="0" t="inlineStr">
        <is>
          <t>07/16/1985</t>
        </is>
      </c>
      <c r="H96" s="0" t="inlineStr">
        <is>
          <t>k.kalyan007@gmail.com</t>
        </is>
      </c>
      <c r="I96" s="0" t="inlineStr">
        <is>
          <t>9885507243</t>
        </is>
      </c>
      <c r="J96" s="0" t="inlineStr">
        <is>
          <t>PLOT NO. 8-19, INDRA REDDY ALWYN COLONY, MIYAPUR</t>
        </is>
      </c>
      <c r="K96" t="str">
        <f>HYPERLINK("https://www.jnafau.ac.in/wp-admin/admin-ajax.php?action=cfdb-file&amp;s=1601313831.0192&amp;form=Alumini&amp;field=ResumeCV","Kalyan-Goud.jpg")</f>
        <v>Kalyan-Goud.jpg</v>
      </c>
      <c r="L96" t="str">
        <f>HYPERLINK("https://www.jnafau.ac.in/wp-admin/admin-ajax.php?action=cfdb-file&amp;s=1601313831.0192&amp;form=Alumini&amp;field=uploaddegree","K-Kalyan-Goud_B.Plan-certificate.pdf")</f>
        <v>K-Kalyan-Goud_B.Plan-certificate.pdf</v>
      </c>
    </row>
    <row r="97" spans="1:13">
      <c r="A97" s="0" t="inlineStr">
        <is>
          <t>2020-09-28 17:23:34</t>
        </is>
      </c>
      <c r="B97" s="0" t="inlineStr">
        <is>
          <t>K KALYAN KUAMR GOUD</t>
        </is>
      </c>
      <c r="C97" s="0" t="inlineStr">
        <is>
          <t>B. PLANNING</t>
        </is>
      </c>
      <c r="D97" s="0" t="inlineStr">
        <is>
          <t>2007</t>
        </is>
      </c>
      <c r="E97" s="0" t="inlineStr">
        <is>
          <t>03041L0009</t>
        </is>
      </c>
      <c r="F97" s="0" t="inlineStr">
        <is>
          <t>Male</t>
        </is>
      </c>
      <c r="G97" s="0" t="inlineStr">
        <is>
          <t>07/16/1985</t>
        </is>
      </c>
      <c r="H97" s="0" t="inlineStr">
        <is>
          <t>k.kalyan007@gmail.com</t>
        </is>
      </c>
      <c r="I97" s="0" t="inlineStr">
        <is>
          <t>9885507243</t>
        </is>
      </c>
      <c r="J97" s="0" t="inlineStr">
        <is>
          <t>PLOT NO. 8-19, INDRA REDDY ALWYN COLONY, MIYAPUR</t>
        </is>
      </c>
      <c r="K97" t="str">
        <f>HYPERLINK("https://www.jnafau.ac.in/wp-admin/admin-ajax.php?action=cfdb-file&amp;s=1601313814.4586&amp;form=Alumini&amp;field=ResumeCV","Kalyan-Goud.jpg")</f>
        <v>Kalyan-Goud.jpg</v>
      </c>
      <c r="L97" t="str">
        <f>HYPERLINK("https://www.jnafau.ac.in/wp-admin/admin-ajax.php?action=cfdb-file&amp;s=1601313814.4586&amp;form=Alumini&amp;field=uploaddegree","K-Kalyan-Goud_B.Plan-certificate.pdf")</f>
        <v>K-Kalyan-Goud_B.Plan-certificate.pdf</v>
      </c>
    </row>
    <row r="98" spans="1:13">
      <c r="A98" s="0" t="inlineStr">
        <is>
          <t>2020-09-28 17:21:50</t>
        </is>
      </c>
      <c r="B98" s="0" t="inlineStr">
        <is>
          <t>K KALYAN KUAMR GOUD</t>
        </is>
      </c>
      <c r="C98" s="0" t="inlineStr">
        <is>
          <t>B. PLANNING</t>
        </is>
      </c>
      <c r="D98" s="0" t="inlineStr">
        <is>
          <t>2007</t>
        </is>
      </c>
      <c r="E98" s="0" t="inlineStr">
        <is>
          <t>03041L0009</t>
        </is>
      </c>
      <c r="F98" s="0" t="inlineStr">
        <is>
          <t>Male</t>
        </is>
      </c>
      <c r="G98" s="0" t="inlineStr">
        <is>
          <t>07/16/1985</t>
        </is>
      </c>
      <c r="H98" s="0" t="inlineStr">
        <is>
          <t>k.kalyan007@gmail.com</t>
        </is>
      </c>
      <c r="I98" s="0" t="inlineStr">
        <is>
          <t>9885507243</t>
        </is>
      </c>
      <c r="J98" s="0" t="inlineStr">
        <is>
          <t>PLOT NO. 8-19, INDRA REDDY ALWYN COLONY, MIYAPUR</t>
        </is>
      </c>
      <c r="K98" t="str">
        <f>HYPERLINK("https://www.jnafau.ac.in/wp-admin/admin-ajax.php?action=cfdb-file&amp;s=1601313710.8831&amp;form=Alumini&amp;field=ResumeCV","Kalyan-Goud.jpg")</f>
        <v>Kalyan-Goud.jpg</v>
      </c>
      <c r="L98" t="str">
        <f>HYPERLINK("https://www.jnafau.ac.in/wp-admin/admin-ajax.php?action=cfdb-file&amp;s=1601313710.8831&amp;form=Alumini&amp;field=uploaddegree","K-Kalyan-Goud_B.Plan-certificate.pdf")</f>
        <v>K-Kalyan-Goud_B.Plan-certificate.pdf</v>
      </c>
    </row>
    <row r="99" spans="1:13">
      <c r="A99" s="0" t="inlineStr">
        <is>
          <t>2020-09-28 17:21:42</t>
        </is>
      </c>
      <c r="B99" s="0" t="inlineStr">
        <is>
          <t>K KALYAN KUAMR GOUD</t>
        </is>
      </c>
      <c r="C99" s="0" t="inlineStr">
        <is>
          <t>B. PLANNING</t>
        </is>
      </c>
      <c r="D99" s="0" t="inlineStr">
        <is>
          <t>2007</t>
        </is>
      </c>
      <c r="E99" s="0" t="inlineStr">
        <is>
          <t>03041L0009</t>
        </is>
      </c>
      <c r="F99" s="0" t="inlineStr">
        <is>
          <t>Male</t>
        </is>
      </c>
      <c r="G99" s="0" t="inlineStr">
        <is>
          <t>07/16/1985</t>
        </is>
      </c>
      <c r="H99" s="0" t="inlineStr">
        <is>
          <t>k.kalyan007@gmail.com</t>
        </is>
      </c>
      <c r="I99" s="0" t="inlineStr">
        <is>
          <t>9885507243</t>
        </is>
      </c>
      <c r="J99" s="0" t="inlineStr">
        <is>
          <t>PLOT NO. 8-19, INDRA REDDY ALWYN COLONY, MIYAPUR</t>
        </is>
      </c>
      <c r="K99" t="str">
        <f>HYPERLINK("https://www.jnafau.ac.in/wp-admin/admin-ajax.php?action=cfdb-file&amp;s=1601313702.4488&amp;form=Alumini&amp;field=ResumeCV","Kalyan-Goud.jpg")</f>
        <v>Kalyan-Goud.jpg</v>
      </c>
      <c r="L99" t="str">
        <f>HYPERLINK("https://www.jnafau.ac.in/wp-admin/admin-ajax.php?action=cfdb-file&amp;s=1601313702.4488&amp;form=Alumini&amp;field=uploaddegree","K-Kalyan-Goud_B.Plan-certificate.pdf")</f>
        <v>K-Kalyan-Goud_B.Plan-certificate.pdf</v>
      </c>
    </row>
    <row r="100" spans="1:13">
      <c r="A100" s="0" t="inlineStr">
        <is>
          <t>2020-09-28 17:20:58</t>
        </is>
      </c>
      <c r="B100" s="0" t="inlineStr">
        <is>
          <t>K KALYAN KUAMR GOUD</t>
        </is>
      </c>
      <c r="C100" s="0" t="inlineStr">
        <is>
          <t>B. PLANNING</t>
        </is>
      </c>
      <c r="D100" s="0" t="inlineStr">
        <is>
          <t>2007</t>
        </is>
      </c>
      <c r="E100" s="0" t="inlineStr">
        <is>
          <t>03041L0009</t>
        </is>
      </c>
      <c r="F100" s="0" t="inlineStr">
        <is>
          <t>Male</t>
        </is>
      </c>
      <c r="G100" s="0" t="inlineStr">
        <is>
          <t>07/16/1985</t>
        </is>
      </c>
      <c r="H100" s="0" t="inlineStr">
        <is>
          <t>k.kalyan007@gmail.com</t>
        </is>
      </c>
      <c r="I100" s="0" t="inlineStr">
        <is>
          <t>9885507243</t>
        </is>
      </c>
      <c r="J100" s="0" t="inlineStr">
        <is>
          <t>PLOT NO. 8-19, INDRA REDDY ALWYN COLONY, MIYAPUR</t>
        </is>
      </c>
      <c r="K100" t="str">
        <f>HYPERLINK("https://www.jnafau.ac.in/wp-admin/admin-ajax.php?action=cfdb-file&amp;s=1601313658.3731&amp;form=Alumini&amp;field=ResumeCV","Kalyan-Goud.jpg")</f>
        <v>Kalyan-Goud.jpg</v>
      </c>
      <c r="L100" t="str">
        <f>HYPERLINK("https://www.jnafau.ac.in/wp-admin/admin-ajax.php?action=cfdb-file&amp;s=1601313658.3731&amp;form=Alumini&amp;field=uploaddegree","K-Kalyan-Goud-B.Plan-Convocation-certificate.pdf")</f>
        <v>K-Kalyan-Goud-B.Plan-Convocation-certificate.pdf</v>
      </c>
    </row>
    <row r="101" spans="1:13">
      <c r="A101" s="0" t="inlineStr">
        <is>
          <t>2020-09-28 17:20:42</t>
        </is>
      </c>
      <c r="B101" s="0" t="inlineStr">
        <is>
          <t>K KALYAN KUAMR GOUD</t>
        </is>
      </c>
      <c r="C101" s="0" t="inlineStr">
        <is>
          <t>B. PLANNING</t>
        </is>
      </c>
      <c r="D101" s="0" t="inlineStr">
        <is>
          <t>2007</t>
        </is>
      </c>
      <c r="E101" s="0" t="inlineStr">
        <is>
          <t>03041L0009</t>
        </is>
      </c>
      <c r="F101" s="0" t="inlineStr">
        <is>
          <t>Male</t>
        </is>
      </c>
      <c r="G101" s="0" t="inlineStr">
        <is>
          <t>07/16/1985</t>
        </is>
      </c>
      <c r="H101" s="0" t="inlineStr">
        <is>
          <t>k.kalyan007@gmail.com</t>
        </is>
      </c>
      <c r="I101" s="0" t="inlineStr">
        <is>
          <t>9885507243</t>
        </is>
      </c>
      <c r="J101" s="0" t="inlineStr">
        <is>
          <t>PLOT NO. 8-19, INDRA REDDY ALWYN COLONY, MIYAPUR</t>
        </is>
      </c>
      <c r="K101" t="str">
        <f>HYPERLINK("https://www.jnafau.ac.in/wp-admin/admin-ajax.php?action=cfdb-file&amp;s=1601313642.8942&amp;form=Alumini&amp;field=ResumeCV","Kalyan-Goud.jpg")</f>
        <v>Kalyan-Goud.jpg</v>
      </c>
      <c r="L101" t="str">
        <f>HYPERLINK("https://www.jnafau.ac.in/wp-admin/admin-ajax.php?action=cfdb-file&amp;s=1601313642.8942&amp;form=Alumini&amp;field=uploaddegree","K-Kalyan-Goud-B.Plan-Convocation-certificate.pdf")</f>
        <v>K-Kalyan-Goud-B.Plan-Convocation-certificate.pdf</v>
      </c>
    </row>
    <row r="102" spans="1:13">
      <c r="A102" s="0" t="inlineStr">
        <is>
          <t>2020-09-28 17:14:49</t>
        </is>
      </c>
      <c r="B102" s="0" t="inlineStr">
        <is>
          <t>K KALYAN KUAMR GOUD</t>
        </is>
      </c>
      <c r="C102" s="0" t="inlineStr">
        <is>
          <t>B. PLANNING</t>
        </is>
      </c>
      <c r="D102" s="0" t="inlineStr">
        <is>
          <t>2007</t>
        </is>
      </c>
      <c r="E102" s="0" t="inlineStr">
        <is>
          <t>03041L0009</t>
        </is>
      </c>
      <c r="F102" s="0" t="inlineStr">
        <is>
          <t>Male</t>
        </is>
      </c>
      <c r="G102" s="0" t="inlineStr">
        <is>
          <t>07/16/1985</t>
        </is>
      </c>
      <c r="H102" s="0" t="inlineStr">
        <is>
          <t>k.kalyan007@gmail.com</t>
        </is>
      </c>
      <c r="I102" s="0" t="inlineStr">
        <is>
          <t>9885507243</t>
        </is>
      </c>
      <c r="J102" s="0" t="inlineStr">
        <is>
          <t>PLOT NO. 8-19, INDRA REDDY ALWYN COLONY, MIYAPUR</t>
        </is>
      </c>
      <c r="K102" t="str">
        <f>HYPERLINK("https://www.jnafau.ac.in/wp-admin/admin-ajax.php?action=cfdb-file&amp;s=1601313289.4518&amp;form=Alumini&amp;field=ResumeCV","Kalyan-Goud.jpg")</f>
        <v>Kalyan-Goud.jpg</v>
      </c>
      <c r="L102" t="str">
        <f>HYPERLINK("https://www.jnafau.ac.in/wp-admin/admin-ajax.php?action=cfdb-file&amp;s=1601313289.4518&amp;form=Alumini&amp;field=uploaddegree","K-Kalyan-Goud-B.Plan-Convocation-certificate.pdf")</f>
        <v>K-Kalyan-Goud-B.Plan-Convocation-certificate.pdf</v>
      </c>
    </row>
    <row r="103" spans="1:13">
      <c r="A103" s="0" t="inlineStr">
        <is>
          <t>2020-09-28 17:14:26</t>
        </is>
      </c>
      <c r="B103" s="0" t="inlineStr">
        <is>
          <t>K KALYAN KUAMR GOUD</t>
        </is>
      </c>
      <c r="C103" s="0" t="inlineStr">
        <is>
          <t>B. PLANNING</t>
        </is>
      </c>
      <c r="D103" s="0" t="inlineStr">
        <is>
          <t>2007</t>
        </is>
      </c>
      <c r="E103" s="0" t="inlineStr">
        <is>
          <t>03041L0009</t>
        </is>
      </c>
      <c r="F103" s="0" t="inlineStr">
        <is>
          <t>Male</t>
        </is>
      </c>
      <c r="G103" s="0" t="inlineStr">
        <is>
          <t>07/16/1985</t>
        </is>
      </c>
      <c r="H103" s="0" t="inlineStr">
        <is>
          <t>k.kalyan007@gmail.com</t>
        </is>
      </c>
      <c r="I103" s="0" t="inlineStr">
        <is>
          <t>9885507243</t>
        </is>
      </c>
      <c r="J103" s="0" t="inlineStr">
        <is>
          <t>PLOT NO. 8-19, INDRA REDDY ALWYN COLONY, MIYAPUR</t>
        </is>
      </c>
      <c r="K103" t="str">
        <f>HYPERLINK("https://www.jnafau.ac.in/wp-admin/admin-ajax.php?action=cfdb-file&amp;s=1601313266.4009&amp;form=Alumini&amp;field=ResumeCV","Kalyan-Goud.jpg")</f>
        <v>Kalyan-Goud.jpg</v>
      </c>
      <c r="L103" t="str">
        <f>HYPERLINK("https://www.jnafau.ac.in/wp-admin/admin-ajax.php?action=cfdb-file&amp;s=1601313266.4009&amp;form=Alumini&amp;field=uploaddegree","K-Kalyan-Goud-B.Plan-Convocation-certificate.pdf")</f>
        <v>K-Kalyan-Goud-B.Plan-Convocation-certificate.pdf</v>
      </c>
    </row>
    <row r="104" spans="1:13">
      <c r="A104" s="0" t="inlineStr">
        <is>
          <t>2020-09-28 17:10:11</t>
        </is>
      </c>
      <c r="B104" s="0" t="inlineStr">
        <is>
          <t>K KALYAN KUMAR GOUD</t>
        </is>
      </c>
      <c r="C104" s="0" t="inlineStr">
        <is>
          <t>B. PLANNING</t>
        </is>
      </c>
      <c r="D104" s="0" t="inlineStr">
        <is>
          <t>2007</t>
        </is>
      </c>
      <c r="E104" s="0" t="inlineStr">
        <is>
          <t>03041L0009</t>
        </is>
      </c>
      <c r="F104" s="0" t="inlineStr">
        <is>
          <t>Male</t>
        </is>
      </c>
      <c r="G104" s="0" t="inlineStr">
        <is>
          <t>07/16/1985</t>
        </is>
      </c>
      <c r="H104" s="0" t="inlineStr">
        <is>
          <t>k.kalyan007@gmail.com</t>
        </is>
      </c>
      <c r="I104" s="0" t="inlineStr">
        <is>
          <t>9885507243</t>
        </is>
      </c>
      <c r="J104" s="0" t="inlineStr">
        <is>
          <t>PLOT NO. 8-19, INDRA REDDY ALWYN COLONY, MIYAPUR</t>
        </is>
      </c>
      <c r="K104" t="str">
        <f>HYPERLINK("https://www.jnafau.ac.in/wp-admin/admin-ajax.php?action=cfdb-file&amp;s=1601313011.8716&amp;form=Alumini&amp;field=ResumeCV","Kalyan-Goud.jpg")</f>
        <v>Kalyan-Goud.jpg</v>
      </c>
      <c r="L104" t="str">
        <f>HYPERLINK("https://www.jnafau.ac.in/wp-admin/admin-ajax.php?action=cfdb-file&amp;s=1601313011.8716&amp;form=Alumini&amp;field=uploaddegree","K-Kalyan-Goud-B.Plan-Convocation-certificate.pdf")</f>
        <v>K-Kalyan-Goud-B.Plan-Convocation-certificate.pdf</v>
      </c>
    </row>
    <row r="105" spans="1:13">
      <c r="A105" s="0" t="inlineStr">
        <is>
          <t>2020-09-28 17:09:15</t>
        </is>
      </c>
      <c r="B105" s="0" t="inlineStr">
        <is>
          <t>K KALYAN KUMAR GOUD</t>
        </is>
      </c>
      <c r="C105" s="0" t="inlineStr">
        <is>
          <t>B. PLANNING</t>
        </is>
      </c>
      <c r="D105" s="0" t="inlineStr">
        <is>
          <t>2007</t>
        </is>
      </c>
      <c r="E105" s="0" t="inlineStr">
        <is>
          <t>03041L0009</t>
        </is>
      </c>
      <c r="F105" s="0" t="inlineStr">
        <is>
          <t>Male</t>
        </is>
      </c>
      <c r="G105" s="0" t="inlineStr">
        <is>
          <t>07/16/1985</t>
        </is>
      </c>
      <c r="H105" s="0" t="inlineStr">
        <is>
          <t>k.kalyan007@gmail.com</t>
        </is>
      </c>
      <c r="I105" s="0" t="inlineStr">
        <is>
          <t>9885507243</t>
        </is>
      </c>
      <c r="J105" s="0" t="inlineStr">
        <is>
          <t>PLOT NO. 8-19, INDRA REDDY ALWYN COLONY, MIYAPUR</t>
        </is>
      </c>
      <c r="K105" t="str">
        <f>HYPERLINK("https://www.jnafau.ac.in/wp-admin/admin-ajax.php?action=cfdb-file&amp;s=1601312955.5456&amp;form=Alumini&amp;field=ResumeCV","Kalyan-Goud.jpg")</f>
        <v>Kalyan-Goud.jpg</v>
      </c>
      <c r="L105" t="str">
        <f>HYPERLINK("https://www.jnafau.ac.in/wp-admin/admin-ajax.php?action=cfdb-file&amp;s=1601312955.5456&amp;form=Alumini&amp;field=uploaddegree","K-Kalyan-Goud-B.Plan-Convocation-certificate.pdf")</f>
        <v>K-Kalyan-Goud-B.Plan-Convocation-certificate.pdf</v>
      </c>
    </row>
    <row r="106" spans="1:13">
      <c r="A106" s="0" t="inlineStr">
        <is>
          <t>2020-09-28 17:07:22</t>
        </is>
      </c>
      <c r="B106" s="0" t="inlineStr">
        <is>
          <t>K KALYAN KUMAR GOUD</t>
        </is>
      </c>
      <c r="C106" s="0" t="inlineStr">
        <is>
          <t>B. PLANNING</t>
        </is>
      </c>
      <c r="D106" s="0" t="inlineStr">
        <is>
          <t>2007</t>
        </is>
      </c>
      <c r="E106" s="0" t="inlineStr">
        <is>
          <t>03041L0009</t>
        </is>
      </c>
      <c r="F106" s="0" t="inlineStr">
        <is>
          <t>Male</t>
        </is>
      </c>
      <c r="G106" s="0" t="inlineStr">
        <is>
          <t>07/16/1985</t>
        </is>
      </c>
      <c r="H106" s="0" t="inlineStr">
        <is>
          <t>k.kalyan007@gmail.com</t>
        </is>
      </c>
      <c r="I106" s="0" t="inlineStr">
        <is>
          <t>9885507243</t>
        </is>
      </c>
      <c r="J106" s="0" t="inlineStr">
        <is>
          <t>PLOT NO. 8-19, INDRA REDDY ALWYN COLONY, MIYAPUR</t>
        </is>
      </c>
      <c r="K106" t="str">
        <f>HYPERLINK("https://www.jnafau.ac.in/wp-admin/admin-ajax.php?action=cfdb-file&amp;s=1601312842.8075&amp;form=Alumini&amp;field=ResumeCV","Kalyan-Goud.jpg")</f>
        <v>Kalyan-Goud.jpg</v>
      </c>
      <c r="L106" t="str">
        <f>HYPERLINK("https://www.jnafau.ac.in/wp-admin/admin-ajax.php?action=cfdb-file&amp;s=1601312842.8075&amp;form=Alumini&amp;field=uploaddegree","K-Kalyan-Goud-B.Plan-Convocation-certificate.pdf")</f>
        <v>K-Kalyan-Goud-B.Plan-Convocation-certificate.pdf</v>
      </c>
    </row>
    <row r="107" spans="1:13">
      <c r="A107" s="0" t="inlineStr">
        <is>
          <t>2020-09-23 17:49:46</t>
        </is>
      </c>
      <c r="B107" s="0" t="inlineStr">
        <is>
          <t>Himabindu Sarna</t>
        </is>
      </c>
      <c r="C107" s="0" t="inlineStr">
        <is>
          <t>B.Planning</t>
        </is>
      </c>
      <c r="D107" s="0" t="inlineStr">
        <is>
          <t>2007</t>
        </is>
      </c>
      <c r="E107" s="0" t="inlineStr">
        <is>
          <t>03041L0026</t>
        </is>
      </c>
      <c r="F107" s="0" t="inlineStr">
        <is>
          <t>Female</t>
        </is>
      </c>
      <c r="G107" s="0" t="inlineStr">
        <is>
          <t>06/09/1986</t>
        </is>
      </c>
      <c r="H107" s="0" t="inlineStr">
        <is>
          <t>bindujan25@gmail.com</t>
        </is>
      </c>
      <c r="I107" s="0" t="inlineStr">
        <is>
          <t>2692359321</t>
        </is>
      </c>
      <c r="J107" s="0" t="inlineStr">
        <is>
          <t>2990 Hamblin way ,wellington, FL,33414</t>
        </is>
      </c>
      <c r="K107" t="str">
        <f>HYPERLINK("https://www.jnafau.ac.in/wp-admin/admin-ajax.php?action=cfdb-file&amp;s=1600883386.4483&amp;form=Alumini&amp;field=ResumeCV","Picture.jpg")</f>
        <v>Picture.jpg</v>
      </c>
      <c r="L107" t="str">
        <f>HYPERLINK("https://www.jnafau.ac.in/wp-admin/admin-ajax.php?action=cfdb-file&amp;s=1600883386.4483&amp;form=Alumini&amp;field=uploaddegree","B.Planning-Certificate.jpg")</f>
        <v>B.Planning-Certificate.jpg</v>
      </c>
    </row>
    <row r="108" spans="1:13">
      <c r="A108" s="0" t="inlineStr">
        <is>
          <t>2020-09-16 17:40:47</t>
        </is>
      </c>
      <c r="B108" s="0" t="inlineStr">
        <is>
          <t>Himabindu Sarna</t>
        </is>
      </c>
      <c r="C108" s="0" t="inlineStr">
        <is>
          <t>B.Planning</t>
        </is>
      </c>
      <c r="D108" s="0" t="inlineStr">
        <is>
          <t>2007</t>
        </is>
      </c>
      <c r="E108" s="0" t="inlineStr">
        <is>
          <t>03041L0026</t>
        </is>
      </c>
      <c r="F108" s="0" t="inlineStr">
        <is>
          <t>Female</t>
        </is>
      </c>
      <c r="G108" s="0" t="inlineStr">
        <is>
          <t>06/09/1986</t>
        </is>
      </c>
      <c r="H108" s="0" t="inlineStr">
        <is>
          <t>bindujan25@gmail.com</t>
        </is>
      </c>
      <c r="I108" s="0" t="inlineStr">
        <is>
          <t>9676330984</t>
        </is>
      </c>
      <c r="J108" s="0" t="inlineStr">
        <is>
          <t>M.I.G 344,Ramjala road ,Adoni,kurnool district,Ap,518301</t>
        </is>
      </c>
      <c r="K108" t="str">
        <f>HYPERLINK("https://www.jnafau.ac.in/wp-admin/admin-ajax.php?action=cfdb-file&amp;s=1600278047.1231&amp;form=Alumini&amp;field=ResumeCV","Picture.jpg")</f>
        <v>Picture.jpg</v>
      </c>
      <c r="L108" t="str">
        <f>HYPERLINK("https://www.jnafau.ac.in/wp-admin/admin-ajax.php?action=cfdb-file&amp;s=1600278047.1231&amp;form=Alumini&amp;field=uploaddegree","B.Planning-Certificate.jpg")</f>
        <v>B.Planning-Certificate.jpg</v>
      </c>
    </row>
    <row r="109" spans="1:13">
      <c r="A109" s="0" t="inlineStr">
        <is>
          <t>2020-09-16 17:28:31</t>
        </is>
      </c>
      <c r="B109" s="0" t="inlineStr">
        <is>
          <t>Sarna Himabindu </t>
        </is>
      </c>
      <c r="C109" s="0" t="inlineStr">
        <is>
          <t>B. Planning</t>
        </is>
      </c>
      <c r="D109" s="0" t="inlineStr">
        <is>
          <t>2007</t>
        </is>
      </c>
      <c r="E109" s="0" t="inlineStr">
        <is>
          <t>03041L0026</t>
        </is>
      </c>
      <c r="F109" s="0" t="inlineStr">
        <is>
          <t>Female</t>
        </is>
      </c>
      <c r="G109" s="0" t="inlineStr">
        <is>
          <t>06/09/1986</t>
        </is>
      </c>
      <c r="H109" s="0" t="inlineStr">
        <is>
          <t>bindujan25@gmail.com</t>
        </is>
      </c>
      <c r="I109" s="0" t="inlineStr">
        <is>
          <t>2692359321</t>
        </is>
      </c>
      <c r="J109" s="0" t="inlineStr">
        <is>
          <t>2990 Hamblin Way, Wellington, FL 33414, USA</t>
        </is>
      </c>
      <c r="K109" t="str">
        <f>HYPERLINK("https://www.jnafau.ac.in/wp-admin/admin-ajax.php?action=cfdb-file&amp;s=1600277311.9756&amp;form=Alumini&amp;field=ResumeCV","Picture.jpg")</f>
        <v>Picture.jpg</v>
      </c>
      <c r="L109" t="str">
        <f>HYPERLINK("https://www.jnafau.ac.in/wp-admin/admin-ajax.php?action=cfdb-file&amp;s=1600277311.9756&amp;form=Alumini&amp;field=uploaddegree","B.Planning-Certificate.jpg")</f>
        <v>B.Planning-Certificate.jpg</v>
      </c>
    </row>
    <row r="110" spans="1:13">
      <c r="A110" s="0" t="inlineStr">
        <is>
          <t>2020-09-16 17:27:36</t>
        </is>
      </c>
      <c r="B110" s="0" t="inlineStr">
        <is>
          <t>Sarna Himabindu</t>
        </is>
      </c>
      <c r="C110" s="0" t="inlineStr">
        <is>
          <t>B. Planning</t>
        </is>
      </c>
      <c r="D110" s="0" t="inlineStr">
        <is>
          <t>2007</t>
        </is>
      </c>
      <c r="E110" s="0" t="inlineStr">
        <is>
          <t>03041L0026</t>
        </is>
      </c>
      <c r="F110" s="0" t="inlineStr">
        <is>
          <t>Female</t>
        </is>
      </c>
      <c r="G110" s="0" t="inlineStr">
        <is>
          <t>06/09/1986</t>
        </is>
      </c>
      <c r="H110" s="0" t="inlineStr">
        <is>
          <t>bindujan25@gmail.com</t>
        </is>
      </c>
      <c r="I110" s="0" t="inlineStr">
        <is>
          <t>2692359321</t>
        </is>
      </c>
      <c r="J110" s="0" t="inlineStr">
        <is>
          <t>2990, Hamblin Way, Wellington, Florida 33414, USA</t>
        </is>
      </c>
      <c r="K110" t="str">
        <f>HYPERLINK("https://www.jnafau.ac.in/wp-admin/admin-ajax.php?action=cfdb-file&amp;s=1600277256.3945&amp;form=Alumini&amp;field=ResumeCV","image.jpg")</f>
        <v>image.jpg</v>
      </c>
      <c r="L110" t="str">
        <f>HYPERLINK("https://www.jnafau.ac.in/wp-admin/admin-ajax.php?action=cfdb-file&amp;s=1600277256.3945&amp;form=Alumini&amp;field=uploaddegree","image.jpg")</f>
        <v>image.jpg</v>
      </c>
    </row>
    <row r="111" spans="1:13">
      <c r="A111" s="0" t="inlineStr">
        <is>
          <t>2020-09-16 17:25:55</t>
        </is>
      </c>
      <c r="B111" s="0" t="inlineStr">
        <is>
          <t>Sarna Himabindu</t>
        </is>
      </c>
      <c r="C111" s="0" t="inlineStr">
        <is>
          <t>B. Planning</t>
        </is>
      </c>
      <c r="D111" s="0" t="inlineStr">
        <is>
          <t>2007</t>
        </is>
      </c>
      <c r="E111" s="0" t="inlineStr">
        <is>
          <t>03041L0026</t>
        </is>
      </c>
      <c r="F111" s="0" t="inlineStr">
        <is>
          <t>Female</t>
        </is>
      </c>
      <c r="G111" s="0" t="inlineStr">
        <is>
          <t>06/09/1986</t>
        </is>
      </c>
      <c r="H111" s="0" t="inlineStr">
        <is>
          <t>bindujan25@gmail.com</t>
        </is>
      </c>
      <c r="I111" s="0" t="inlineStr">
        <is>
          <t>2692359321</t>
        </is>
      </c>
      <c r="J111" s="0" t="inlineStr">
        <is>
          <t>2990, Hamblin Way, Wellington, Florida 33414, USA</t>
        </is>
      </c>
      <c r="K111" t="str">
        <f>HYPERLINK("https://www.jnafau.ac.in/wp-admin/admin-ajax.php?action=cfdb-file&amp;s=1600277155.1508&amp;form=Alumini&amp;field=ResumeCV","image.jpg")</f>
        <v>image.jpg</v>
      </c>
      <c r="L111" t="str">
        <f>HYPERLINK("https://www.jnafau.ac.in/wp-admin/admin-ajax.php?action=cfdb-file&amp;s=1600277155.1508&amp;form=Alumini&amp;field=uploaddegree","image.jpg")</f>
        <v>image.jpg</v>
      </c>
    </row>
    <row r="112" spans="1:13">
      <c r="A112" s="0" t="inlineStr">
        <is>
          <t>2020-09-16 17:18:29</t>
        </is>
      </c>
      <c r="B112" s="0" t="inlineStr">
        <is>
          <t>Sarna Himabindu </t>
        </is>
      </c>
      <c r="C112" s="0" t="inlineStr">
        <is>
          <t>B. Planning</t>
        </is>
      </c>
      <c r="D112" s="0" t="inlineStr">
        <is>
          <t>2007</t>
        </is>
      </c>
      <c r="E112" s="0" t="inlineStr">
        <is>
          <t>03041L0026</t>
        </is>
      </c>
      <c r="F112" s="0" t="inlineStr">
        <is>
          <t>Female</t>
        </is>
      </c>
      <c r="G112" s="0" t="inlineStr">
        <is>
          <t>06/09/1986</t>
        </is>
      </c>
      <c r="H112" s="0" t="inlineStr">
        <is>
          <t>bindujan25@gmail.com</t>
        </is>
      </c>
      <c r="I112" s="0" t="inlineStr">
        <is>
          <t>2692359321</t>
        </is>
      </c>
      <c r="J112" s="0" t="inlineStr">
        <is>
          <t>2990 Hamblin Way, Wellington, FL 33414, USA</t>
        </is>
      </c>
      <c r="K112" t="str">
        <f>HYPERLINK("https://www.jnafau.ac.in/wp-admin/admin-ajax.php?action=cfdb-file&amp;s=1600276709.2956&amp;form=Alumini&amp;field=ResumeCV","Picture.jpg")</f>
        <v>Picture.jpg</v>
      </c>
      <c r="L112" t="str">
        <f>HYPERLINK("https://www.jnafau.ac.in/wp-admin/admin-ajax.php?action=cfdb-file&amp;s=1600276709.2956&amp;form=Alumini&amp;field=uploaddegree","B.Planning-Certificate.jpg")</f>
        <v>B.Planning-Certificate.jpg</v>
      </c>
    </row>
    <row r="113" spans="1:13">
      <c r="A113" s="0" t="inlineStr">
        <is>
          <t>2020-09-16 16:49:38</t>
        </is>
      </c>
      <c r="B113" s="0" t="inlineStr">
        <is>
          <t>Himabindu Sarna</t>
        </is>
      </c>
      <c r="C113" s="0" t="inlineStr">
        <is>
          <t>B.Planning</t>
        </is>
      </c>
      <c r="D113" s="0" t="inlineStr">
        <is>
          <t>2007</t>
        </is>
      </c>
      <c r="E113" s="0" t="inlineStr">
        <is>
          <t>03041L0026</t>
        </is>
      </c>
      <c r="F113" s="0" t="inlineStr">
        <is>
          <t>Female</t>
        </is>
      </c>
      <c r="G113" s="0" t="inlineStr">
        <is>
          <t>06/09/1986</t>
        </is>
      </c>
      <c r="H113" s="0" t="inlineStr">
        <is>
          <t>bindujan25@gmail.com</t>
        </is>
      </c>
      <c r="I113" s="0" t="inlineStr">
        <is>
          <t>2692359321</t>
        </is>
      </c>
      <c r="J113" s="0" t="inlineStr">
        <is>
          <t>2990 Hamblin way, Wellington,FL,33414</t>
        </is>
      </c>
      <c r="K113" t="str">
        <f>HYPERLINK("https://www.jnafau.ac.in/wp-admin/admin-ajax.php?action=cfdb-file&amp;s=1600274978.6098&amp;form=Alumini&amp;field=ResumeCV","Picture.jpg")</f>
        <v>Picture.jpg</v>
      </c>
      <c r="L113" t="str">
        <f>HYPERLINK("https://www.jnafau.ac.in/wp-admin/admin-ajax.php?action=cfdb-file&amp;s=1600274978.6098&amp;form=Alumini&amp;field=uploaddegree","B.Planning-Certificate.jpg")</f>
        <v>B.Planning-Certificate.jpg</v>
      </c>
    </row>
    <row r="114" spans="1:13">
      <c r="A114" s="0" t="inlineStr">
        <is>
          <t>2020-09-16 16:49:04</t>
        </is>
      </c>
      <c r="B114" s="0" t="inlineStr">
        <is>
          <t>Himabindu Sarna</t>
        </is>
      </c>
      <c r="C114" s="0" t="inlineStr">
        <is>
          <t>B.Planning</t>
        </is>
      </c>
      <c r="D114" s="0" t="inlineStr">
        <is>
          <t>2007</t>
        </is>
      </c>
      <c r="E114" s="0" t="inlineStr">
        <is>
          <t>03041L0026</t>
        </is>
      </c>
      <c r="F114" s="0" t="inlineStr">
        <is>
          <t>Female</t>
        </is>
      </c>
      <c r="G114" s="0" t="inlineStr">
        <is>
          <t>06/09/1986</t>
        </is>
      </c>
      <c r="H114" s="0" t="inlineStr">
        <is>
          <t>bindujan25@gmail.com</t>
        </is>
      </c>
      <c r="I114" s="0" t="inlineStr">
        <is>
          <t>2692359321</t>
        </is>
      </c>
      <c r="J114" s="0" t="inlineStr">
        <is>
          <t>2990 Hamblin way, Wellington,FL,33414</t>
        </is>
      </c>
      <c r="K114" t="str">
        <f>HYPERLINK("https://www.jnafau.ac.in/wp-admin/admin-ajax.php?action=cfdb-file&amp;s=1600274944.5364&amp;form=Alumini&amp;field=ResumeCV","Picture.jpg")</f>
        <v>Picture.jpg</v>
      </c>
      <c r="L114" t="str">
        <f>HYPERLINK("https://www.jnafau.ac.in/wp-admin/admin-ajax.php?action=cfdb-file&amp;s=1600274944.5364&amp;form=Alumini&amp;field=uploaddegree","B.Planning-Certificate.jpg")</f>
        <v>B.Planning-Certificate.jpg</v>
      </c>
    </row>
    <row r="115" spans="1:13">
      <c r="A115" s="0" t="inlineStr">
        <is>
          <t>2020-09-16 15:51:40</t>
        </is>
      </c>
      <c r="B115" s="0" t="inlineStr">
        <is>
          <t>Himabindu Sarna</t>
        </is>
      </c>
      <c r="C115" s="0" t="inlineStr">
        <is>
          <t>B.Planning</t>
        </is>
      </c>
      <c r="D115" s="0" t="inlineStr">
        <is>
          <t>2007</t>
        </is>
      </c>
      <c r="E115" s="0" t="inlineStr">
        <is>
          <t>03041L0026</t>
        </is>
      </c>
      <c r="F115" s="0" t="inlineStr">
        <is>
          <t>Female</t>
        </is>
      </c>
      <c r="G115" s="0" t="inlineStr">
        <is>
          <t>06/09/1986</t>
        </is>
      </c>
      <c r="H115" s="0" t="inlineStr">
        <is>
          <t>bindujan25@gmail.com</t>
        </is>
      </c>
      <c r="I115" s="0" t="inlineStr">
        <is>
          <t>2692359321</t>
        </is>
      </c>
      <c r="J115" s="0" t="inlineStr">
        <is>
          <t>2990 Hamblin Way , Wellington, Fl,33414</t>
        </is>
      </c>
      <c r="K115" s="0" t="inlineStr">
        <is>
          <t>Picture-.jpg</t>
        </is>
      </c>
      <c r="L115" s="0" t="inlineStr">
        <is>
          <t>B.Planning-Certificate-.jpg</t>
        </is>
      </c>
    </row>
    <row r="116" spans="1:13">
      <c r="A116" s="0" t="inlineStr">
        <is>
          <t>2020-09-16 15:50:51</t>
        </is>
      </c>
      <c r="B116" s="0" t="inlineStr">
        <is>
          <t>Himabindu Sarna</t>
        </is>
      </c>
      <c r="C116" s="0" t="inlineStr">
        <is>
          <t>B.Planning</t>
        </is>
      </c>
      <c r="D116" s="0" t="inlineStr">
        <is>
          <t>2007</t>
        </is>
      </c>
      <c r="E116" s="0" t="inlineStr">
        <is>
          <t>03041L0026</t>
        </is>
      </c>
      <c r="F116" s="0" t="inlineStr">
        <is>
          <t>Female</t>
        </is>
      </c>
      <c r="G116" s="0" t="inlineStr">
        <is>
          <t>06/09/1986</t>
        </is>
      </c>
      <c r="H116" s="0" t="inlineStr">
        <is>
          <t>bindujan25@gmail.com</t>
        </is>
      </c>
      <c r="I116" s="0" t="inlineStr">
        <is>
          <t>2692359321</t>
        </is>
      </c>
      <c r="J116" s="0" t="inlineStr">
        <is>
          <t>2990 Hamblin Way</t>
        </is>
      </c>
      <c r="K116" s="0" t="inlineStr">
        <is>
          <t>Picture-.jpg</t>
        </is>
      </c>
      <c r="L116" s="0" t="inlineStr">
        <is>
          <t>B.Planning-Certificate-.jpg</t>
        </is>
      </c>
    </row>
    <row r="117" spans="1:13">
      <c r="A117" s="0" t="inlineStr">
        <is>
          <t>2020-09-16 15:50:03</t>
        </is>
      </c>
      <c r="B117" s="0" t="inlineStr">
        <is>
          <t>Himabindu Sarna</t>
        </is>
      </c>
      <c r="C117" s="0" t="inlineStr">
        <is>
          <t>B.Planning</t>
        </is>
      </c>
      <c r="D117" s="0" t="inlineStr">
        <is>
          <t>2007</t>
        </is>
      </c>
      <c r="E117" s="0" t="inlineStr">
        <is>
          <t>03041L0026</t>
        </is>
      </c>
      <c r="F117" s="0" t="inlineStr">
        <is>
          <t>Female</t>
        </is>
      </c>
      <c r="G117" s="0" t="inlineStr">
        <is>
          <t>06/09/1986</t>
        </is>
      </c>
      <c r="H117" s="0" t="inlineStr">
        <is>
          <t>bindujan25@gmail.com</t>
        </is>
      </c>
      <c r="I117" s="0" t="inlineStr">
        <is>
          <t>2692359321</t>
        </is>
      </c>
      <c r="J117" s="0" t="inlineStr">
        <is>
          <t>2990 Hamblin Way</t>
        </is>
      </c>
      <c r="K117" s="0" t="inlineStr">
        <is>
          <t>Picture-.jpg</t>
        </is>
      </c>
      <c r="L117" s="0" t="inlineStr">
        <is>
          <t>B.Planning-Certificate-.jpg</t>
        </is>
      </c>
    </row>
    <row r="118" spans="1:13">
      <c r="A118" s="0" t="inlineStr">
        <is>
          <t>2020-09-16 15:43:21</t>
        </is>
      </c>
      <c r="B118" s="0" t="inlineStr">
        <is>
          <t>Himabindu Sarna</t>
        </is>
      </c>
      <c r="C118" s="0" t="inlineStr">
        <is>
          <t>B.Planning</t>
        </is>
      </c>
      <c r="D118" s="0" t="inlineStr">
        <is>
          <t>2007</t>
        </is>
      </c>
      <c r="E118" s="0" t="inlineStr">
        <is>
          <t>26</t>
        </is>
      </c>
      <c r="F118" s="0" t="inlineStr">
        <is>
          <t>Female</t>
        </is>
      </c>
      <c r="G118" s="0" t="inlineStr">
        <is>
          <t>06/09/1986</t>
        </is>
      </c>
      <c r="H118" s="0" t="inlineStr">
        <is>
          <t>bindujan25@gmail.com</t>
        </is>
      </c>
      <c r="I118" s="0" t="inlineStr">
        <is>
          <t>2692359321</t>
        </is>
      </c>
      <c r="J118" s="0" t="inlineStr">
        <is>
          <t>2990 Hamblin Way</t>
        </is>
      </c>
      <c r="K118" s="0" t="inlineStr">
        <is>
          <t>Picture-.jpg</t>
        </is>
      </c>
      <c r="L118" s="0" t="inlineStr">
        <is>
          <t>B.Planning-Certificate-.jpg</t>
        </is>
      </c>
    </row>
    <row r="119" spans="1:13">
      <c r="A119" s="0" t="inlineStr">
        <is>
          <t>2020-09-16 15:36:54</t>
        </is>
      </c>
      <c r="B119" s="0" t="inlineStr">
        <is>
          <t>Himabindu Sarna</t>
        </is>
      </c>
      <c r="C119" s="0" t="inlineStr">
        <is>
          <t>B.Planning</t>
        </is>
      </c>
      <c r="D119" s="0" t="inlineStr">
        <is>
          <t>2007</t>
        </is>
      </c>
      <c r="E119" s="0" t="inlineStr">
        <is>
          <t>26</t>
        </is>
      </c>
      <c r="F119" s="0" t="inlineStr">
        <is>
          <t>Female</t>
        </is>
      </c>
      <c r="G119" s="0" t="inlineStr">
        <is>
          <t>06/09/1986</t>
        </is>
      </c>
      <c r="H119" s="0" t="inlineStr">
        <is>
          <t>bindujan25@gmail.com</t>
        </is>
      </c>
      <c r="I119" s="0" t="inlineStr">
        <is>
          <t>2692359321</t>
        </is>
      </c>
      <c r="J119" s="0" t="inlineStr">
        <is>
          <t>2990 Hamblin Way</t>
        </is>
      </c>
      <c r="K119" t="str">
        <f>HYPERLINK("https://www.jnafau.ac.in/wp-admin/admin-ajax.php?action=cfdb-file&amp;s=1600270614.6062&amp;form=Alumini&amp;field=ResumeCV","Picture-.jpg")</f>
        <v>Picture-.jpg</v>
      </c>
      <c r="L119" t="str">
        <f>HYPERLINK("https://www.jnafau.ac.in/wp-admin/admin-ajax.php?action=cfdb-file&amp;s=1600270614.6062&amp;form=Alumini&amp;field=uploaddegree","B.Planning-Certificate-.jpg")</f>
        <v>B.Planning-Certificate-.jpg</v>
      </c>
    </row>
    <row r="120" spans="1:13">
      <c r="A120" s="0" t="inlineStr">
        <is>
          <t>2020-09-16 15:36:36</t>
        </is>
      </c>
      <c r="B120" s="0" t="inlineStr">
        <is>
          <t>Himabindu Sarna</t>
        </is>
      </c>
      <c r="C120" s="0" t="inlineStr">
        <is>
          <t>B.Planning</t>
        </is>
      </c>
      <c r="D120" s="0" t="inlineStr">
        <is>
          <t>2007</t>
        </is>
      </c>
      <c r="E120" s="0" t="inlineStr">
        <is>
          <t>26</t>
        </is>
      </c>
      <c r="F120" s="0" t="inlineStr">
        <is>
          <t>Female</t>
        </is>
      </c>
      <c r="G120" s="0" t="inlineStr">
        <is>
          <t>06/09/1986</t>
        </is>
      </c>
      <c r="H120" s="0" t="inlineStr">
        <is>
          <t>bindujan25@gmail.com</t>
        </is>
      </c>
      <c r="I120" s="0" t="inlineStr">
        <is>
          <t>2692359321</t>
        </is>
      </c>
      <c r="J120" s="0" t="inlineStr">
        <is>
          <t>2990 Hamblin Way</t>
        </is>
      </c>
      <c r="K120" t="str">
        <f>HYPERLINK("https://www.jnafau.ac.in/wp-admin/admin-ajax.php?action=cfdb-file&amp;s=1600270596.4650&amp;form=Alumini&amp;field=ResumeCV","Picture-.jpg")</f>
        <v>Picture-.jpg</v>
      </c>
      <c r="L120" t="str">
        <f>HYPERLINK("https://www.jnafau.ac.in/wp-admin/admin-ajax.php?action=cfdb-file&amp;s=1600270596.4650&amp;form=Alumini&amp;field=uploaddegree","B.Planning-Certificate-.jpg")</f>
        <v>B.Planning-Certificate-.jpg</v>
      </c>
    </row>
    <row r="121" spans="1:13">
      <c r="A121" s="0" t="inlineStr">
        <is>
          <t>2020-09-15 18:56:24</t>
        </is>
      </c>
      <c r="B121" s="0" t="inlineStr">
        <is>
          <t>K SAIVEER</t>
        </is>
      </c>
      <c r="C121" s="0" t="inlineStr">
        <is>
          <t>B.TECH(DTDP)</t>
        </is>
      </c>
      <c r="D121" s="0" t="inlineStr">
        <is>
          <t>2018</t>
        </is>
      </c>
      <c r="E121" s="0" t="inlineStr">
        <is>
          <t>14011BC015</t>
        </is>
      </c>
      <c r="F121" s="0" t="inlineStr">
        <is>
          <t>Male</t>
        </is>
      </c>
      <c r="G121" s="0" t="inlineStr">
        <is>
          <t>04/19/1996</t>
        </is>
      </c>
      <c r="H121" s="0" t="inlineStr">
        <is>
          <t>saiveerkamarajugadda@gmail.com</t>
        </is>
      </c>
      <c r="I121" s="0" t="inlineStr">
        <is>
          <t>9010631684</t>
        </is>
      </c>
      <c r="J121" s="0" t="inlineStr">
        <is>
          <t>304-C Block,Amsri Central Court,Old lancer lines ,secunderabad.</t>
        </is>
      </c>
      <c r="K121" t="str">
        <f>HYPERLINK("https://www.jnafau.ac.in/wp-admin/admin-ajax.php?action=cfdb-file&amp;s=1600196184.5553&amp;form=Alumini&amp;field=ResumeCV","New-Doc-2018-04-07_1.jpg")</f>
        <v>New-Doc-2018-04-07_1.jpg</v>
      </c>
      <c r="L121" t="str">
        <f>HYPERLINK("https://www.jnafau.ac.in/wp-admin/admin-ajax.php?action=cfdb-file&amp;s=1600196184.5553&amp;form=Alumini&amp;field=uploaddegree","IMG_0003.pdf")</f>
        <v>IMG_0003.pdf</v>
      </c>
    </row>
    <row r="122" spans="1:13">
      <c r="A122" s="0" t="inlineStr">
        <is>
          <t>2020-09-15 18:56:24</t>
        </is>
      </c>
      <c r="B122" s="0" t="inlineStr">
        <is>
          <t>K SAIVEER</t>
        </is>
      </c>
      <c r="C122" s="0" t="inlineStr">
        <is>
          <t>B.TECH(DTDP)</t>
        </is>
      </c>
      <c r="D122" s="0" t="inlineStr">
        <is>
          <t>2018</t>
        </is>
      </c>
      <c r="E122" s="0" t="inlineStr">
        <is>
          <t>14011BC015</t>
        </is>
      </c>
      <c r="F122" s="0" t="inlineStr">
        <is>
          <t>Male</t>
        </is>
      </c>
      <c r="G122" s="0" t="inlineStr">
        <is>
          <t>04/19/1996</t>
        </is>
      </c>
      <c r="H122" s="0" t="inlineStr">
        <is>
          <t>saiveerkamarajugadda@gmail.com</t>
        </is>
      </c>
      <c r="I122" s="0" t="inlineStr">
        <is>
          <t>9010631684</t>
        </is>
      </c>
      <c r="J122" s="0" t="inlineStr">
        <is>
          <t>304-C Block,Amsri Central Court,Old lancer lines ,secunderabad.</t>
        </is>
      </c>
      <c r="K122" t="str">
        <f>HYPERLINK("https://www.jnafau.ac.in/wp-admin/admin-ajax.php?action=cfdb-file&amp;s=1600196184.2582&amp;form=Alumini&amp;field=ResumeCV","New-Doc-2018-04-07_1.jpg")</f>
        <v>New-Doc-2018-04-07_1.jpg</v>
      </c>
      <c r="L122" t="str">
        <f>HYPERLINK("https://www.jnafau.ac.in/wp-admin/admin-ajax.php?action=cfdb-file&amp;s=1600196184.2582&amp;form=Alumini&amp;field=uploaddegree","IMG_0003.pdf")</f>
        <v>IMG_0003.pdf</v>
      </c>
    </row>
    <row r="123" spans="1:13">
      <c r="A123" s="0" t="inlineStr">
        <is>
          <t>2020-09-15 18:56:24</t>
        </is>
      </c>
      <c r="B123" s="0" t="inlineStr">
        <is>
          <t>K SAIVEER</t>
        </is>
      </c>
      <c r="C123" s="0" t="inlineStr">
        <is>
          <t>B.TECH(DTDP)</t>
        </is>
      </c>
      <c r="D123" s="0" t="inlineStr">
        <is>
          <t>2018</t>
        </is>
      </c>
      <c r="E123" s="0" t="inlineStr">
        <is>
          <t>14011BC015</t>
        </is>
      </c>
      <c r="F123" s="0" t="inlineStr">
        <is>
          <t>Male</t>
        </is>
      </c>
      <c r="G123" s="0" t="inlineStr">
        <is>
          <t>04/19/1996</t>
        </is>
      </c>
      <c r="H123" s="0" t="inlineStr">
        <is>
          <t>saiveerkamarajugadda@gmail.com</t>
        </is>
      </c>
      <c r="I123" s="0" t="inlineStr">
        <is>
          <t>9010631684</t>
        </is>
      </c>
      <c r="J123" s="0" t="inlineStr">
        <is>
          <t>304-C Block,Amsri Central Court,Old lancer lines ,secunderabad.</t>
        </is>
      </c>
      <c r="K123" t="str">
        <f>HYPERLINK("https://www.jnafau.ac.in/wp-admin/admin-ajax.php?action=cfdb-file&amp;s=1600196184.0637&amp;form=Alumini&amp;field=ResumeCV","New-Doc-2018-04-07_1.jpg")</f>
        <v>New-Doc-2018-04-07_1.jpg</v>
      </c>
      <c r="L123" t="str">
        <f>HYPERLINK("https://www.jnafau.ac.in/wp-admin/admin-ajax.php?action=cfdb-file&amp;s=1600196184.0637&amp;form=Alumini&amp;field=uploaddegree","IMG_0003.pdf")</f>
        <v>IMG_0003.pdf</v>
      </c>
    </row>
    <row r="124" spans="1:13">
      <c r="A124" s="0" t="inlineStr">
        <is>
          <t>2020-09-15 18:56:23</t>
        </is>
      </c>
      <c r="B124" s="0" t="inlineStr">
        <is>
          <t>K SAIVEER</t>
        </is>
      </c>
      <c r="C124" s="0" t="inlineStr">
        <is>
          <t>B.TECH(DTDP)</t>
        </is>
      </c>
      <c r="D124" s="0" t="inlineStr">
        <is>
          <t>2018</t>
        </is>
      </c>
      <c r="E124" s="0" t="inlineStr">
        <is>
          <t>14011BC015</t>
        </is>
      </c>
      <c r="F124" s="0" t="inlineStr">
        <is>
          <t>Male</t>
        </is>
      </c>
      <c r="G124" s="0" t="inlineStr">
        <is>
          <t>04/19/1996</t>
        </is>
      </c>
      <c r="H124" s="0" t="inlineStr">
        <is>
          <t>saiveerkamarajugadda@gmail.com</t>
        </is>
      </c>
      <c r="I124" s="0" t="inlineStr">
        <is>
          <t>9010631684</t>
        </is>
      </c>
      <c r="J124" s="0" t="inlineStr">
        <is>
          <t>304-C Block,Amsri Central Court,Old lancer lines ,secunderabad.</t>
        </is>
      </c>
      <c r="K124" t="str">
        <f>HYPERLINK("https://www.jnafau.ac.in/wp-admin/admin-ajax.php?action=cfdb-file&amp;s=1600196183.5025&amp;form=Alumini&amp;field=ResumeCV","New-Doc-2018-04-07_1.jpg")</f>
        <v>New-Doc-2018-04-07_1.jpg</v>
      </c>
      <c r="L124" t="str">
        <f>HYPERLINK("https://www.jnafau.ac.in/wp-admin/admin-ajax.php?action=cfdb-file&amp;s=1600196183.5025&amp;form=Alumini&amp;field=uploaddegree","IMG_0003.pdf")</f>
        <v>IMG_0003.pdf</v>
      </c>
    </row>
    <row r="125" spans="1:13">
      <c r="A125" s="0" t="inlineStr">
        <is>
          <t>2020-09-15 18:56:21</t>
        </is>
      </c>
      <c r="B125" s="0" t="inlineStr">
        <is>
          <t>K SAIVEER</t>
        </is>
      </c>
      <c r="C125" s="0" t="inlineStr">
        <is>
          <t>B.TECH(DTDP)</t>
        </is>
      </c>
      <c r="D125" s="0" t="inlineStr">
        <is>
          <t>2018</t>
        </is>
      </c>
      <c r="E125" s="0" t="inlineStr">
        <is>
          <t>14011BC015</t>
        </is>
      </c>
      <c r="F125" s="0" t="inlineStr">
        <is>
          <t>Male</t>
        </is>
      </c>
      <c r="G125" s="0" t="inlineStr">
        <is>
          <t>04/19/1996</t>
        </is>
      </c>
      <c r="H125" s="0" t="inlineStr">
        <is>
          <t>saiveerkamarajugadda@gmail.com</t>
        </is>
      </c>
      <c r="I125" s="0" t="inlineStr">
        <is>
          <t>9010631684</t>
        </is>
      </c>
      <c r="J125" s="0" t="inlineStr">
        <is>
          <t>304-C Block,Amsri Central Court,Old lancer lines ,secunderabad.</t>
        </is>
      </c>
      <c r="K125" t="str">
        <f>HYPERLINK("https://www.jnafau.ac.in/wp-admin/admin-ajax.php?action=cfdb-file&amp;s=1600196181.3000&amp;form=Alumini&amp;field=ResumeCV","New-Doc-2018-04-07_1.jpg")</f>
        <v>New-Doc-2018-04-07_1.jpg</v>
      </c>
      <c r="L125" t="str">
        <f>HYPERLINK("https://www.jnafau.ac.in/wp-admin/admin-ajax.php?action=cfdb-file&amp;s=1600196181.3000&amp;form=Alumini&amp;field=uploaddegree","IMG_0003.pdf")</f>
        <v>IMG_0003.pdf</v>
      </c>
    </row>
    <row r="126" spans="1:13">
      <c r="A126" s="0" t="inlineStr">
        <is>
          <t>2020-09-15 18:55:37</t>
        </is>
      </c>
      <c r="B126" s="0" t="inlineStr">
        <is>
          <t>K SAIVEER</t>
        </is>
      </c>
      <c r="C126" s="0" t="inlineStr">
        <is>
          <t>B.TECH(DTDP)</t>
        </is>
      </c>
      <c r="D126" s="0" t="inlineStr">
        <is>
          <t>2018</t>
        </is>
      </c>
      <c r="E126" s="0" t="inlineStr">
        <is>
          <t>14011BC015</t>
        </is>
      </c>
      <c r="F126" s="0" t="inlineStr">
        <is>
          <t>Male</t>
        </is>
      </c>
      <c r="G126" s="0" t="inlineStr">
        <is>
          <t>04/19/1996</t>
        </is>
      </c>
      <c r="H126" s="0" t="inlineStr">
        <is>
          <t>saiveerkamarajugadda@gmail.com</t>
        </is>
      </c>
      <c r="I126" s="0" t="inlineStr">
        <is>
          <t>9010631684</t>
        </is>
      </c>
      <c r="J126" s="0" t="inlineStr">
        <is>
          <t>304-C Block,Amsri Central Court,Old lancer lines ,secunderabad.</t>
        </is>
      </c>
      <c r="K126" t="str">
        <f>HYPERLINK("https://www.jnafau.ac.in/wp-admin/admin-ajax.php?action=cfdb-file&amp;s=1600196137.0205&amp;form=Alumini&amp;field=ResumeCV","New-Doc-2018-04-07_1.jpg")</f>
        <v>New-Doc-2018-04-07_1.jpg</v>
      </c>
      <c r="L126" t="str">
        <f>HYPERLINK("https://www.jnafau.ac.in/wp-admin/admin-ajax.php?action=cfdb-file&amp;s=1600196137.0205&amp;form=Alumini&amp;field=uploaddegree","IMG_0003.pdf")</f>
        <v>IMG_0003.pdf</v>
      </c>
    </row>
    <row r="127" spans="1:13">
      <c r="A127" s="0" t="inlineStr">
        <is>
          <t>2020-09-15 18:55:23</t>
        </is>
      </c>
      <c r="B127" s="0" t="inlineStr">
        <is>
          <t>K SAIVEER</t>
        </is>
      </c>
      <c r="C127" s="0" t="inlineStr">
        <is>
          <t>B.TECH(DTDP)</t>
        </is>
      </c>
      <c r="D127" s="0" t="inlineStr">
        <is>
          <t>2018</t>
        </is>
      </c>
      <c r="E127" s="0" t="inlineStr">
        <is>
          <t>14011BC015</t>
        </is>
      </c>
      <c r="F127" s="0" t="inlineStr">
        <is>
          <t>Male</t>
        </is>
      </c>
      <c r="G127" s="0" t="inlineStr">
        <is>
          <t>04/19/1996</t>
        </is>
      </c>
      <c r="H127" s="0" t="inlineStr">
        <is>
          <t>saiveerkamarajugadda@gmail.com</t>
        </is>
      </c>
      <c r="I127" s="0" t="inlineStr">
        <is>
          <t>9010631684</t>
        </is>
      </c>
      <c r="J127" s="0" t="inlineStr">
        <is>
          <t>304-C Block,Amsri Central Court,Old lancer lines ,secunderabad.</t>
        </is>
      </c>
      <c r="K127" t="str">
        <f>HYPERLINK("https://www.jnafau.ac.in/wp-admin/admin-ajax.php?action=cfdb-file&amp;s=1600196123.3573&amp;form=Alumini&amp;field=ResumeCV","New-Doc-2018-04-07_1.jpg")</f>
        <v>New-Doc-2018-04-07_1.jpg</v>
      </c>
      <c r="L127" t="str">
        <f>HYPERLINK("https://www.jnafau.ac.in/wp-admin/admin-ajax.php?action=cfdb-file&amp;s=1600196123.3573&amp;form=Alumini&amp;field=uploaddegree","IMG_0003.pdf")</f>
        <v>IMG_0003.pdf</v>
      </c>
    </row>
    <row r="128" spans="1:13">
      <c r="A128" s="0" t="inlineStr">
        <is>
          <t>2020-09-14 16:38:10</t>
        </is>
      </c>
      <c r="B128" s="0" t="inlineStr">
        <is>
          <t>HImabindu Sarna</t>
        </is>
      </c>
      <c r="C128" s="0" t="inlineStr">
        <is>
          <t>B.Planning</t>
        </is>
      </c>
      <c r="D128" s="0" t="inlineStr">
        <is>
          <t>2007</t>
        </is>
      </c>
      <c r="E128" s="0" t="inlineStr">
        <is>
          <t>26</t>
        </is>
      </c>
      <c r="F128" s="0" t="inlineStr">
        <is>
          <t>Female</t>
        </is>
      </c>
      <c r="G128" s="0" t="inlineStr">
        <is>
          <t>06/09/1986</t>
        </is>
      </c>
      <c r="H128" s="0" t="inlineStr">
        <is>
          <t>bindujan25@gmail.com</t>
        </is>
      </c>
      <c r="I128" s="0" t="inlineStr">
        <is>
          <t>2692359321</t>
        </is>
      </c>
      <c r="J128" s="0" t="inlineStr">
        <is>
          <t>2990 Hamblin way,wellington,Fl ,33414</t>
        </is>
      </c>
      <c r="K128" t="str">
        <f>HYPERLINK("https://www.jnafau.ac.in/wp-admin/admin-ajax.php?action=cfdb-file&amp;s=1600101490.1544&amp;form=Alumini&amp;field=ResumeCV","Picture.jpg")</f>
        <v>Picture.jpg</v>
      </c>
      <c r="L128" t="str">
        <f>HYPERLINK("https://www.jnafau.ac.in/wp-admin/admin-ajax.php?action=cfdb-file&amp;s=1600101490.1544&amp;form=Alumini&amp;field=uploaddegree","B.Planning-Certificate.jpg")</f>
        <v>B.Planning-Certificate.jpg</v>
      </c>
    </row>
    <row r="129" spans="1:13">
      <c r="A129" s="0" t="inlineStr">
        <is>
          <t>2020-09-14 16:34:16</t>
        </is>
      </c>
      <c r="B129" s="0" t="inlineStr">
        <is>
          <t>HImabindu Sarna</t>
        </is>
      </c>
      <c r="C129" s="0" t="inlineStr">
        <is>
          <t>B.Planning</t>
        </is>
      </c>
      <c r="D129" s="0" t="inlineStr">
        <is>
          <t>2007</t>
        </is>
      </c>
      <c r="E129" s="0" t="inlineStr">
        <is>
          <t>26</t>
        </is>
      </c>
      <c r="F129" s="0" t="inlineStr">
        <is>
          <t>Female</t>
        </is>
      </c>
      <c r="G129" s="0" t="inlineStr">
        <is>
          <t>06/09/1986</t>
        </is>
      </c>
      <c r="H129" s="0" t="inlineStr">
        <is>
          <t>bindujan25@gmail.com</t>
        </is>
      </c>
      <c r="I129" s="0" t="inlineStr">
        <is>
          <t>2692359321</t>
        </is>
      </c>
      <c r="J129" s="0" t="inlineStr">
        <is>
          <t>2990 Hamblin way,wellington,Fl ,33414</t>
        </is>
      </c>
      <c r="K129" t="str">
        <f>HYPERLINK("https://www.jnafau.ac.in/wp-admin/admin-ajax.php?action=cfdb-file&amp;s=1600101256.4250&amp;form=Alumini&amp;field=ResumeCV","Picture.jpg")</f>
        <v>Picture.jpg</v>
      </c>
      <c r="L129" t="str">
        <f>HYPERLINK("https://www.jnafau.ac.in/wp-admin/admin-ajax.php?action=cfdb-file&amp;s=1600101256.4250&amp;form=Alumini&amp;field=uploaddegree","B.Planning-Certificate.jpg")</f>
        <v>B.Planning-Certificate.jpg</v>
      </c>
    </row>
    <row r="130" spans="1:13">
      <c r="A130" s="0" t="inlineStr">
        <is>
          <t>2020-09-14 16:20:30</t>
        </is>
      </c>
      <c r="B130" s="0" t="inlineStr">
        <is>
          <t>Himabindu Sarna</t>
        </is>
      </c>
      <c r="C130" s="0" t="inlineStr">
        <is>
          <t>B.Planning</t>
        </is>
      </c>
      <c r="D130" s="0" t="inlineStr">
        <is>
          <t>2007</t>
        </is>
      </c>
      <c r="E130" s="0" t="inlineStr">
        <is>
          <t>26</t>
        </is>
      </c>
      <c r="F130" s="0" t="inlineStr">
        <is>
          <t>Female</t>
        </is>
      </c>
      <c r="G130" s="0" t="inlineStr">
        <is>
          <t>06/09/1986</t>
        </is>
      </c>
      <c r="H130" s="0" t="inlineStr">
        <is>
          <t>bindujan25@gmail.com</t>
        </is>
      </c>
      <c r="I130" s="0" t="inlineStr">
        <is>
          <t>2692359321</t>
        </is>
      </c>
      <c r="J130" s="0" t="inlineStr">
        <is>
          <t>2990 Hamblin Way</t>
        </is>
      </c>
      <c r="K130" s="0" t="inlineStr">
        <is>
          <t>Picture-.jpg</t>
        </is>
      </c>
      <c r="L130" t="str">
        <f>HYPERLINK("https://www.jnafau.ac.in/wp-admin/admin-ajax.php?action=cfdb-file&amp;s=1600100430.2893&amp;form=Alumini&amp;field=uploaddegree","B.Planning-Certificate-.jpg")</f>
        <v>B.Planning-Certificate-.jpg</v>
      </c>
    </row>
    <row r="131" spans="1:13">
      <c r="A131" s="0" t="inlineStr">
        <is>
          <t>2020-09-14 16:19:47</t>
        </is>
      </c>
      <c r="B131" s="0" t="inlineStr">
        <is>
          <t>Himabindu Sarna</t>
        </is>
      </c>
      <c r="C131" s="0" t="inlineStr">
        <is>
          <t>B.Planning</t>
        </is>
      </c>
      <c r="D131" s="0" t="inlineStr">
        <is>
          <t>2007</t>
        </is>
      </c>
      <c r="E131" s="0" t="inlineStr">
        <is>
          <t>26</t>
        </is>
      </c>
      <c r="F131" s="0" t="inlineStr">
        <is>
          <t>Female</t>
        </is>
      </c>
      <c r="G131" s="0" t="inlineStr">
        <is>
          <t>06/09/1986</t>
        </is>
      </c>
      <c r="H131" s="0" t="inlineStr">
        <is>
          <t>bindujan25@gmail.com</t>
        </is>
      </c>
      <c r="I131" s="0" t="inlineStr">
        <is>
          <t>2692359321</t>
        </is>
      </c>
      <c r="J131" s="0" t="inlineStr">
        <is>
          <t>2990 Hamblin Way</t>
        </is>
      </c>
      <c r="K131" s="0" t="inlineStr">
        <is>
          <t>Picture-.jpg</t>
        </is>
      </c>
      <c r="L131" t="str">
        <f>HYPERLINK("https://www.jnafau.ac.in/wp-admin/admin-ajax.php?action=cfdb-file&amp;s=1600100387.6501&amp;form=Alumini&amp;field=uploaddegree","B.Planning-Certificate-.jpg")</f>
        <v>B.Planning-Certificate-.jpg</v>
      </c>
    </row>
    <row r="132" spans="1:13">
      <c r="A132" s="0" t="inlineStr">
        <is>
          <t>2020-09-10 23:55:07</t>
        </is>
      </c>
      <c r="B132" s="0" t="inlineStr">
        <is>
          <t>Hema Malini Burra</t>
        </is>
      </c>
      <c r="C132" s="0" t="inlineStr">
        <is>
          <t>B.Tech (FSP)</t>
        </is>
      </c>
      <c r="D132" s="0" t="inlineStr">
        <is>
          <t>2019</t>
        </is>
      </c>
      <c r="E132" s="0" t="inlineStr">
        <is>
          <t>15011BB045</t>
        </is>
      </c>
      <c r="F132" s="0" t="inlineStr">
        <is>
          <t>Female</t>
        </is>
      </c>
      <c r="G132" s="0" t="inlineStr">
        <is>
          <t>11/02/1996</t>
        </is>
      </c>
      <c r="H132" s="0" t="inlineStr">
        <is>
          <t>hemamalini.amy@gmail.com</t>
        </is>
      </c>
      <c r="I132" s="0" t="inlineStr">
        <is>
          <t>9989740926</t>
        </is>
      </c>
      <c r="J132" s="0" t="inlineStr">
        <is>
          <t>P. No. 44/45, Ayodhya Nagar, Kapra, ECIL Post, Hyderabad</t>
        </is>
      </c>
      <c r="K132" t="str">
        <f>HYPERLINK("https://www.jnafau.ac.in/wp-admin/admin-ajax.php?action=cfdb-file&amp;s=1599782107.7520&amp;form=Alumini&amp;field=ResumeCV","PIC.jpg")</f>
        <v>PIC.jpg</v>
      </c>
      <c r="L132" t="str">
        <f>HYPERLINK("https://www.jnafau.ac.in/wp-admin/admin-ajax.php?action=cfdb-file&amp;s=1599782107.7520&amp;form=Alumini&amp;field=uploaddegree","provisional-certificate-1.pdf")</f>
        <v>provisional-certificate-1.pdf</v>
      </c>
    </row>
    <row r="133" spans="1:13">
      <c r="A133" s="0" t="inlineStr">
        <is>
          <t>2020-09-08 00:36:04</t>
        </is>
      </c>
      <c r="B133" s="0" t="inlineStr">
        <is>
          <t>Chawan Vijay Kumar</t>
        </is>
      </c>
      <c r="C133" s="0" t="inlineStr">
        <is>
          <t>B.Tech (Facilities &amp; Services Planning)</t>
        </is>
      </c>
      <c r="D133" s="0" t="inlineStr">
        <is>
          <t>2017</t>
        </is>
      </c>
      <c r="E133" s="0" t="inlineStr">
        <is>
          <t>13011BB002</t>
        </is>
      </c>
      <c r="F133" s="0" t="inlineStr">
        <is>
          <t>Male</t>
        </is>
      </c>
      <c r="G133" s="0" t="inlineStr">
        <is>
          <t>04/22/1996</t>
        </is>
      </c>
      <c r="H133" s="0" t="inlineStr">
        <is>
          <t>KUMAR.VIJAY333786@GMAIL.COM</t>
        </is>
      </c>
      <c r="I133" s="0" t="inlineStr">
        <is>
          <t>7893611013</t>
        </is>
      </c>
      <c r="J133" s="0" t="inlineStr">
        <is>
          <t>H.no: 11-1/5, Om Sai Nagar, Nagaram, (Village), Keesara Mandal, Mechal District – 500083, Hyderabad, Telangana.</t>
        </is>
      </c>
      <c r="K133" t="str">
        <f>HYPERLINK("https://www.jnafau.ac.in/wp-admin/admin-ajax.php?action=cfdb-file&amp;s=1599525364.2844&amp;form=Alumini&amp;field=ResumeCV","download.png")</f>
        <v>download.png</v>
      </c>
      <c r="L133" t="str">
        <f>HYPERLINK("https://www.jnafau.ac.in/wp-admin/admin-ajax.php?action=cfdb-file&amp;s=1599525364.2844&amp;form=Alumini&amp;field=uploaddegree","B.Tech-Degree.pdf")</f>
        <v>B.Tech-Degree.pdf</v>
      </c>
    </row>
    <row r="134" spans="1:13">
      <c r="A134" s="0" t="inlineStr">
        <is>
          <t>2020-09-06 23:26:03</t>
        </is>
      </c>
      <c r="B134" s="0" t="inlineStr">
        <is>
          <t>Aditya Damle</t>
        </is>
      </c>
      <c r="C134" s="0" t="inlineStr">
        <is>
          <t>B.Tech FSP</t>
        </is>
      </c>
      <c r="D134" s="0" t="inlineStr">
        <is>
          <t>2019</t>
        </is>
      </c>
      <c r="E134" s="0" t="inlineStr">
        <is>
          <t>15011BB001</t>
        </is>
      </c>
      <c r="F134" s="0" t="inlineStr">
        <is>
          <t>Male</t>
        </is>
      </c>
      <c r="G134" s="0" t="inlineStr">
        <is>
          <t>08/31/1997</t>
        </is>
      </c>
      <c r="H134" s="0" t="inlineStr">
        <is>
          <t>jnafauadi@gmail.com</t>
        </is>
      </c>
      <c r="I134" s="0" t="inlineStr">
        <is>
          <t>8106718014</t>
        </is>
      </c>
      <c r="J134" s="0" t="inlineStr">
        <is>
          <t>11-6-408, Nampally, Hyderabad</t>
        </is>
      </c>
      <c r="K134" t="str">
        <f>HYPERLINK("https://www.jnafau.ac.in/wp-admin/admin-ajax.php?action=cfdb-file&amp;s=1599434763.4198&amp;form=Alumini&amp;field=ResumeCV","Untitled-1.jpg")</f>
        <v>Untitled-1.jpg</v>
      </c>
      <c r="L134" t="str">
        <f>HYPERLINK("https://www.jnafau.ac.in/wp-admin/admin-ajax.php?action=cfdb-file&amp;s=1599434763.4198&amp;form=Alumini&amp;field=uploaddegree","Provisional-Certificate-converted.pdf")</f>
        <v>Provisional-Certificate-converted.pdf</v>
      </c>
    </row>
    <row r="135" spans="1:13">
      <c r="A135" s="0" t="inlineStr">
        <is>
          <t>2020-09-05 00:14:50</t>
        </is>
      </c>
      <c r="B135" s="0" t="inlineStr">
        <is>
          <t>K.Rajesh</t>
        </is>
      </c>
      <c r="C135" s="0" t="inlineStr">
        <is>
          <t>B.Planning</t>
        </is>
      </c>
      <c r="D135" s="0" t="inlineStr">
        <is>
          <t>2004</t>
        </is>
      </c>
      <c r="E135" s="0" t="inlineStr">
        <is>
          <t>14</t>
        </is>
      </c>
      <c r="F135" s="0" t="inlineStr">
        <is>
          <t>Male</t>
        </is>
      </c>
      <c r="G135" s="0" t="inlineStr">
        <is>
          <t>08/30/1982</t>
        </is>
      </c>
      <c r="H135" s="0" t="inlineStr">
        <is>
          <t>rajeshplan@gmail.com</t>
        </is>
      </c>
      <c r="I135" s="0" t="inlineStr">
        <is>
          <t>9573435416</t>
        </is>
      </c>
      <c r="J135" s="0" t="inlineStr">
        <is>
          <t>H.No 16-70, NH7 Road, Ramayampet, D: Medak</t>
        </is>
      </c>
      <c r="K135" t="str">
        <f>HYPERLINK("https://www.jnafau.ac.in/wp-admin/admin-ajax.php?action=cfdb-file&amp;s=1599264890.6868&amp;form=Alumini&amp;field=ResumeCV","Rajesh-Photo.jpg")</f>
        <v>Rajesh-Photo.jpg</v>
      </c>
      <c r="L135" s="0" t="inlineStr">
        <is>
          <t>Rajesh-Certificate.pdf</t>
        </is>
      </c>
    </row>
    <row r="136" spans="1:13">
      <c r="A136" s="0" t="inlineStr">
        <is>
          <t>2020-09-04 00:05:15</t>
        </is>
      </c>
      <c r="B136" s="0" t="inlineStr">
        <is>
          <t>Vanaparthi Suman Kumar</t>
        </is>
      </c>
      <c r="C136" s="0" t="inlineStr">
        <is>
          <t>B.Tech (Planning)</t>
        </is>
      </c>
      <c r="D136" s="0" t="inlineStr">
        <is>
          <t>2017</t>
        </is>
      </c>
      <c r="E136" s="0" t="inlineStr">
        <is>
          <t>13011ba032</t>
        </is>
      </c>
      <c r="F136" s="0" t="inlineStr">
        <is>
          <t>Male</t>
        </is>
      </c>
      <c r="G136" s="0" t="inlineStr">
        <is>
          <t>08/29/1996</t>
        </is>
      </c>
      <c r="H136" s="0" t="inlineStr">
        <is>
          <t>sumankumarvanaparthi@gmail.com</t>
        </is>
      </c>
      <c r="I136" s="0" t="inlineStr">
        <is>
          <t>9154047464</t>
        </is>
      </c>
      <c r="J136" s="0" t="inlineStr">
        <is>
          <t>6-5-273, sai nagar, Karimnagar</t>
        </is>
      </c>
      <c r="K136" t="str">
        <f>HYPERLINK("https://www.jnafau.ac.in/wp-admin/admin-ajax.php?action=cfdb-file&amp;s=1599177915.2672&amp;form=Alumini&amp;field=ResumeCV","PHOTO.jpg")</f>
        <v>PHOTO.jpg</v>
      </c>
      <c r="L136" t="str">
        <f>HYPERLINK("https://www.jnafau.ac.in/wp-admin/admin-ajax.php?action=cfdb-file&amp;s=1599177915.2672&amp;form=Alumini&amp;field=uploaddegree","B.tech-Migration-Certificate_1.jpg")</f>
        <v>B.tech-Migration-Certificate_1.jpg</v>
      </c>
    </row>
    <row r="137" spans="1:13">
      <c r="A137" s="0" t="inlineStr">
        <is>
          <t>2020-09-03 21:41:43</t>
        </is>
      </c>
      <c r="B137" s="0" t="inlineStr">
        <is>
          <t>G Sai Krishna Kumar</t>
        </is>
      </c>
      <c r="C137" s="0" t="inlineStr">
        <is>
          <t>B.Tech (Planning)</t>
        </is>
      </c>
      <c r="D137" s="0" t="inlineStr">
        <is>
          <t>2015</t>
        </is>
      </c>
      <c r="E137" s="0" t="inlineStr">
        <is>
          <t>11011BA021</t>
        </is>
      </c>
      <c r="F137" s="0" t="inlineStr">
        <is>
          <t>Male</t>
        </is>
      </c>
      <c r="G137" s="0" t="inlineStr">
        <is>
          <t>09/09/1993</t>
        </is>
      </c>
      <c r="H137" s="0" t="inlineStr">
        <is>
          <t>gopathi.krishna@yahoo.com</t>
        </is>
      </c>
      <c r="I137" s="0" t="inlineStr">
        <is>
          <t>9032383239</t>
        </is>
      </c>
      <c r="J137" s="0" t="inlineStr">
        <is>
          <t>8-3-835, Water Works, Yeallareddy Guda, Hyderabad, TS - 500073</t>
        </is>
      </c>
      <c r="K137" t="str">
        <f>HYPERLINK("https://www.jnafau.ac.in/wp-admin/admin-ajax.php?action=cfdb-file&amp;s=1599169303.1118&amp;form=Alumini&amp;field=ResumeCV","New-Photo-Id-Sign_1.jpg")</f>
        <v>New-Photo-Id-Sign_1.jpg</v>
      </c>
      <c r="L137" t="str">
        <f>HYPERLINK("https://www.jnafau.ac.in/wp-admin/admin-ajax.php?action=cfdb-file&amp;s=1599169303.1118&amp;form=Alumini&amp;field=uploaddegree","3-B.Tech-OD.jpg")</f>
        <v>3-B.Tech-OD.jpg</v>
      </c>
    </row>
    <row r="138" spans="1:13">
      <c r="A138" s="0" t="inlineStr">
        <is>
          <t>2020-09-03 12:13:03</t>
        </is>
      </c>
      <c r="B138" s="0" t="inlineStr">
        <is>
          <t>Aparna</t>
        </is>
      </c>
      <c r="C138" s="0" t="inlineStr">
        <is>
          <t>B. Tech planning</t>
        </is>
      </c>
      <c r="D138" s="0" t="inlineStr">
        <is>
          <t>2011</t>
        </is>
      </c>
      <c r="E138" s="0" t="inlineStr">
        <is>
          <t>07041L0004</t>
        </is>
      </c>
      <c r="F138" s="0" t="inlineStr">
        <is>
          <t>Female</t>
        </is>
      </c>
      <c r="G138" s="0" t="inlineStr">
        <is>
          <t>08/16/1990</t>
        </is>
      </c>
      <c r="H138" s="0" t="inlineStr">
        <is>
          <t>aparna.urp15@gmail.com</t>
        </is>
      </c>
      <c r="I138" s="0" t="inlineStr">
        <is>
          <t>8985537224</t>
        </is>
      </c>
      <c r="J138" s="0" t="inlineStr">
        <is>
          <t>Harihara house, bandari layout road no.10-III</t>
        </is>
      </c>
      <c r="K138" t="str">
        <f>HYPERLINK("https://www.jnafau.ac.in/wp-admin/admin-ajax.php?action=cfdb-file&amp;s=1599135183.7777&amp;form=Alumini&amp;field=ResumeCV","Aparna-photo-Compressed.jpg")</f>
        <v>Aparna-photo-Compressed.jpg</v>
      </c>
      <c r="L138" t="str">
        <f>HYPERLINK("https://www.jnafau.ac.in/wp-admin/admin-ajax.php?action=cfdb-file&amp;s=1599135183.7777&amp;form=Alumini&amp;field=uploaddegree","3.jpg")</f>
        <v>3.jpg</v>
      </c>
    </row>
    <row r="139" spans="1:13">
      <c r="A139" s="0" t="inlineStr">
        <is>
          <t>2020-09-03 12:12:57</t>
        </is>
      </c>
      <c r="B139" s="0" t="inlineStr">
        <is>
          <t>Aparna</t>
        </is>
      </c>
      <c r="C139" s="0" t="inlineStr">
        <is>
          <t>B. Tech planning</t>
        </is>
      </c>
      <c r="D139" s="0" t="inlineStr">
        <is>
          <t>2011</t>
        </is>
      </c>
      <c r="E139" s="0" t="inlineStr">
        <is>
          <t>07041L0004</t>
        </is>
      </c>
      <c r="F139" s="0" t="inlineStr">
        <is>
          <t>Female</t>
        </is>
      </c>
      <c r="G139" s="0" t="inlineStr">
        <is>
          <t>08/16/1990</t>
        </is>
      </c>
      <c r="H139" s="0" t="inlineStr">
        <is>
          <t>aparna.urp15@gmail.com</t>
        </is>
      </c>
      <c r="I139" s="0" t="inlineStr">
        <is>
          <t>8985537224</t>
        </is>
      </c>
      <c r="J139" s="0" t="inlineStr">
        <is>
          <t>Harihara house, bandari layout road no.10-III</t>
        </is>
      </c>
      <c r="K139" t="str">
        <f>HYPERLINK("https://www.jnafau.ac.in/wp-admin/admin-ajax.php?action=cfdb-file&amp;s=1599135177.0756&amp;form=Alumini&amp;field=ResumeCV","Aparna-photo-Compressed.jpg")</f>
        <v>Aparna-photo-Compressed.jpg</v>
      </c>
      <c r="L139" t="str">
        <f>HYPERLINK("https://www.jnafau.ac.in/wp-admin/admin-ajax.php?action=cfdb-file&amp;s=1599135177.0756&amp;form=Alumini&amp;field=uploaddegree","3.jpg")</f>
        <v>3.jpg</v>
      </c>
    </row>
    <row r="140" spans="1:13">
      <c r="A140" s="0" t="inlineStr">
        <is>
          <t>2020-09-03 07:10:50</t>
        </is>
      </c>
      <c r="B140" s="0" t="inlineStr">
        <is>
          <t>DEEPTHI DURGI</t>
        </is>
      </c>
      <c r="C140" s="0" t="inlineStr">
        <is>
          <t>B.TECH PLANNING</t>
        </is>
      </c>
      <c r="D140" s="0" t="inlineStr">
        <is>
          <t>2005</t>
        </is>
      </c>
      <c r="E140" s="0" t="inlineStr">
        <is>
          <t>01041L0015</t>
        </is>
      </c>
      <c r="F140" s="0" t="inlineStr">
        <is>
          <t>Female</t>
        </is>
      </c>
      <c r="G140" s="0" t="inlineStr">
        <is>
          <t>08/09/1983</t>
        </is>
      </c>
      <c r="H140" s="0" t="inlineStr">
        <is>
          <t>deepthi.d.m@gmail.com</t>
        </is>
      </c>
      <c r="I140" s="0" t="inlineStr">
        <is>
          <t>9900590335</t>
        </is>
      </c>
      <c r="J140" s="0" t="inlineStr">
        <is>
          <t>VILLA NO.6, SILVER CREST VILLAS,VEMUNGUNTA, SAINIKPURI, SECUNDERABAD, TELANGANA - 500062 </t>
        </is>
      </c>
      <c r="K140" t="str">
        <f>HYPERLINK("https://www.jnafau.ac.in/wp-admin/admin-ajax.php?action=cfdb-file&amp;s=1599117050.1453&amp;form=Alumini&amp;field=ResumeCV","DEEPTHI-DURGI-PHOTO.jpg")</f>
        <v>DEEPTHI-DURGI-PHOTO.jpg</v>
      </c>
      <c r="L140" t="str">
        <f>HYPERLINK("https://www.jnafau.ac.in/wp-admin/admin-ajax.php?action=cfdb-file&amp;s=1599117050.1453&amp;form=Alumini&amp;field=uploaddegree","DEEPTHI-DURGI_BTECHPLANNING.pdf")</f>
        <v>DEEPTHI-DURGI_BTECHPLANNING.pdf</v>
      </c>
    </row>
    <row r="141" spans="1:13">
      <c r="A141" s="0" t="inlineStr">
        <is>
          <t>2020-09-03 04:31:25</t>
        </is>
      </c>
      <c r="B141" s="0" t="inlineStr">
        <is>
          <t>RAJESH KARRI</t>
        </is>
      </c>
      <c r="C141" s="0" t="inlineStr">
        <is>
          <t>B.TECH (PLANNING)</t>
        </is>
      </c>
      <c r="D141" s="0" t="inlineStr">
        <is>
          <t>2015</t>
        </is>
      </c>
      <c r="E141" s="0" t="inlineStr">
        <is>
          <t>11011BA017</t>
        </is>
      </c>
      <c r="F141" s="0" t="inlineStr">
        <is>
          <t>Male</t>
        </is>
      </c>
      <c r="G141" s="0" t="inlineStr">
        <is>
          <t>01/06/1994</t>
        </is>
      </c>
      <c r="H141" s="0" t="inlineStr">
        <is>
          <t>rajeshk.planner@gmail.com</t>
        </is>
      </c>
      <c r="I141" s="0" t="inlineStr">
        <is>
          <t>9030731732</t>
        </is>
      </c>
      <c r="J141" s="0" t="inlineStr">
        <is>
          <t>Amaravati Development Corporation Ltd.,, plot no 11, road no 2, sector 4, lotus landmark, kedareswarpet</t>
        </is>
      </c>
      <c r="K141" t="str">
        <f>HYPERLINK("https://www.jnafau.ac.in/wp-admin/admin-ajax.php?action=cfdb-file&amp;s=1599107485.0100&amp;form=Alumini&amp;field=ResumeCV","Rajesh-Passport-Photo.jpg")</f>
        <v>Rajesh-Passport-Photo.jpg</v>
      </c>
      <c r="L141" t="str">
        <f>HYPERLINK("https://www.jnafau.ac.in/wp-admin/admin-ajax.php?action=cfdb-file&amp;s=1599107485.0100&amp;form=Alumini&amp;field=uploaddegree","Bachelors-Degree-Certificate.pdf")</f>
        <v>Bachelors-Degree-Certificate.pdf</v>
      </c>
    </row>
    <row r="142" spans="1:13">
      <c r="A142" s="0" t="inlineStr">
        <is>
          <t>2020-09-03 04:28:20</t>
        </is>
      </c>
      <c r="B142" s="0" t="inlineStr">
        <is>
          <t>K Lavan Kumar</t>
        </is>
      </c>
      <c r="C142" s="0" t="inlineStr">
        <is>
          <t>B-Plan</t>
        </is>
      </c>
      <c r="D142" s="0" t="inlineStr">
        <is>
          <t>2006</t>
        </is>
      </c>
      <c r="E142" s="0" t="inlineStr">
        <is>
          <t>02041L0020</t>
        </is>
      </c>
      <c r="F142" s="0" t="inlineStr">
        <is>
          <t>Male</t>
        </is>
      </c>
      <c r="G142" s="0" t="inlineStr">
        <is>
          <t>12/05/1984</t>
        </is>
      </c>
      <c r="H142" s="0" t="inlineStr">
        <is>
          <t>lavan.planning@gmail.com</t>
        </is>
      </c>
      <c r="I142" s="0" t="inlineStr">
        <is>
          <t>9100986976</t>
        </is>
      </c>
      <c r="J142" s="0" t="inlineStr">
        <is>
          <t>6-C-62, Apuroopa Colony, IDA Jeedimetla, Hyderabad</t>
        </is>
      </c>
      <c r="K142" t="str">
        <f>HYPERLINK("https://www.jnafau.ac.in/wp-admin/admin-ajax.php?action=cfdb-file&amp;s=1599107300.2914&amp;form=Alumini&amp;field=ResumeCV","upsc-lavan-pic.jpg")</f>
        <v>upsc-lavan-pic.jpg</v>
      </c>
      <c r="L142" s="0" t="inlineStr">
        <is>
          <t>Lavan-certificates-7.pdf</t>
        </is>
      </c>
    </row>
    <row r="143" spans="1:13">
      <c r="A143" s="0" t="inlineStr">
        <is>
          <t>2020-09-02 22:55:47</t>
        </is>
      </c>
      <c r="B143" s="0" t="inlineStr">
        <is>
          <t>Arjun Raju Pakalapati</t>
        </is>
      </c>
      <c r="C143" s="0" t="inlineStr">
        <is>
          <t>B.Arch</t>
        </is>
      </c>
      <c r="D143" s="0" t="inlineStr">
        <is>
          <t>2005</t>
        </is>
      </c>
      <c r="E143" s="0" t="inlineStr">
        <is>
          <t>ARB0003</t>
        </is>
      </c>
      <c r="F143" s="0" t="inlineStr">
        <is>
          <t>Male</t>
        </is>
      </c>
      <c r="G143" s="0" t="inlineStr">
        <is>
          <t>03/25/1983</t>
        </is>
      </c>
      <c r="H143" s="0" t="inlineStr">
        <is>
          <t>arjunraju2006@gmail.com</t>
        </is>
      </c>
      <c r="I143" s="0" t="inlineStr">
        <is>
          <t>8897022789</t>
        </is>
      </c>
      <c r="J143" s="0" t="inlineStr">
        <is>
          <t>Plot#3, H.No: 5-5-527, Abhyudayanagar Colony, Chintalkunta, Hyderabad-500074</t>
        </is>
      </c>
      <c r="K143" t="str">
        <f>HYPERLINK("https://www.jnafau.ac.in/wp-admin/admin-ajax.php?action=cfdb-file&amp;s=1599087347.6794&amp;form=Alumini&amp;field=ResumeCV","IMG_5397.jpg")</f>
        <v>IMG_5397.jpg</v>
      </c>
      <c r="L143" t="str">
        <f>HYPERLINK("https://www.jnafau.ac.in/wp-admin/admin-ajax.php?action=cfdb-file&amp;s=1599087347.6794&amp;form=Alumini&amp;field=uploaddegree","degree-1.jpg")</f>
        <v>degree-1.jpg</v>
      </c>
    </row>
    <row r="144" spans="1:13">
      <c r="A144" s="0" t="inlineStr">
        <is>
          <t>2020-09-02 22:52:29</t>
        </is>
      </c>
      <c r="B144" s="0" t="inlineStr">
        <is>
          <t>Arjun Raju Pakalapati</t>
        </is>
      </c>
      <c r="C144" s="0" t="inlineStr">
        <is>
          <t>B.Arch</t>
        </is>
      </c>
      <c r="D144" s="0" t="inlineStr">
        <is>
          <t>2005</t>
        </is>
      </c>
      <c r="E144" s="0" t="inlineStr">
        <is>
          <t>ARB0003</t>
        </is>
      </c>
      <c r="F144" s="0" t="inlineStr">
        <is>
          <t>Male</t>
        </is>
      </c>
      <c r="G144" s="0" t="inlineStr">
        <is>
          <t>03/25/1983</t>
        </is>
      </c>
      <c r="H144" s="0" t="inlineStr">
        <is>
          <t>arjunraju2006@gmail.com</t>
        </is>
      </c>
      <c r="I144" s="0" t="inlineStr">
        <is>
          <t>8897022789</t>
        </is>
      </c>
      <c r="J144" s="0" t="inlineStr">
        <is>
          <t>Plot#3, H.No: 5-5-527, Abhyudayanagar Colony, Chintalkunta, Hyderabad-500074</t>
        </is>
      </c>
      <c r="K144" t="str">
        <f>HYPERLINK("https://www.jnafau.ac.in/wp-admin/admin-ajax.php?action=cfdb-file&amp;s=1599087149.7937&amp;form=Alumini&amp;field=ResumeCV","IMG_5397.jpg")</f>
        <v>IMG_5397.jpg</v>
      </c>
      <c r="L144" t="str">
        <f>HYPERLINK("https://www.jnafau.ac.in/wp-admin/admin-ajax.php?action=cfdb-file&amp;s=1599087149.7937&amp;form=Alumini&amp;field=uploaddegree","degree-1.jpg")</f>
        <v>degree-1.jpg</v>
      </c>
    </row>
    <row r="145" spans="1:13">
      <c r="A145" s="0" t="inlineStr">
        <is>
          <t>2020-09-02 13:25:55</t>
        </is>
      </c>
      <c r="B145" s="0" t="inlineStr">
        <is>
          <t>ANMOL KOLLEGAL</t>
        </is>
      </c>
      <c r="C145" s="0" t="inlineStr">
        <is>
          <t>B.Arch</t>
        </is>
      </c>
      <c r="D145" s="0" t="inlineStr">
        <is>
          <t>2016</t>
        </is>
      </c>
      <c r="E145" s="0" t="inlineStr">
        <is>
          <t>11011AA002</t>
        </is>
      </c>
      <c r="F145" s="0" t="inlineStr">
        <is>
          <t>Male</t>
        </is>
      </c>
      <c r="G145" s="0" t="inlineStr">
        <is>
          <t>08/26/1993</t>
        </is>
      </c>
      <c r="H145" s="0" t="inlineStr">
        <is>
          <t>anmol.kollegal93@gmail.com</t>
        </is>
      </c>
      <c r="I145" s="0" t="inlineStr">
        <is>
          <t>9948399842</t>
        </is>
      </c>
      <c r="J145" s="0" t="inlineStr">
        <is>
          <t>1-8-678/20/21 Flat 146, Gharonda Chamundeswari Apts, Azamabad, Hyderabad-500020</t>
        </is>
      </c>
      <c r="K145" s="0" t="inlineStr">
        <is>
          <t>IMG-1914.jpg</t>
        </is>
      </c>
      <c r="L145" t="str">
        <f>HYPERLINK("https://www.jnafau.ac.in/wp-admin/admin-ajax.php?action=cfdb-file&amp;s=1599053155.4185&amp;form=Alumini&amp;field=uploaddegree","B.Arch-degree_KollegalAnmol.pdf")</f>
        <v>B.Arch-degree_KollegalAnmol.pdf</v>
      </c>
    </row>
    <row r="146" spans="1:13">
      <c r="A146" s="0" t="inlineStr">
        <is>
          <t>2020-09-02 11:48:51</t>
        </is>
      </c>
      <c r="B146" s="0" t="inlineStr">
        <is>
          <t>Hemanth Yalamanchili</t>
        </is>
      </c>
      <c r="C146" s="0" t="inlineStr">
        <is>
          <t>B. Architecture</t>
        </is>
      </c>
      <c r="D146" s="0" t="inlineStr">
        <is>
          <t>2018</t>
        </is>
      </c>
      <c r="E146" s="0" t="inlineStr">
        <is>
          <t>110AA1009</t>
        </is>
      </c>
      <c r="F146" s="0" t="inlineStr">
        <is>
          <t>Male</t>
        </is>
      </c>
      <c r="G146" s="0" t="inlineStr">
        <is>
          <t>09/12/1993</t>
        </is>
      </c>
      <c r="H146" s="0" t="inlineStr">
        <is>
          <t>hemanthyalamanchili@outlook.com</t>
        </is>
      </c>
      <c r="I146" s="0" t="inlineStr">
        <is>
          <t>8309235654</t>
        </is>
      </c>
      <c r="J146" s="0" t="inlineStr">
        <is>
          <t>10/154-D4-9A,, Rajendra Nagar,</t>
        </is>
      </c>
      <c r="K146" t="str">
        <f>HYPERLINK("https://www.jnafau.ac.in/wp-admin/admin-ajax.php?action=cfdb-file&amp;s=1599047331.0242&amp;form=Alumini&amp;field=ResumeCV","PHTOTO.jpg")</f>
        <v>PHTOTO.jpg</v>
      </c>
      <c r="L146" t="str">
        <f>HYPERLINK("https://www.jnafau.ac.in/wp-admin/admin-ajax.php?action=cfdb-file&amp;s=1599047331.0242&amp;form=Alumini&amp;field=uploaddegree","Degree_001.pdf")</f>
        <v>Degree_001.pdf</v>
      </c>
    </row>
    <row r="147" spans="1:13">
      <c r="A147" s="0" t="inlineStr">
        <is>
          <t>2020-09-02 11:10:50</t>
        </is>
      </c>
      <c r="B147" s="0" t="inlineStr">
        <is>
          <t>Nagabhoina Tejendra</t>
        </is>
      </c>
      <c r="C147" s="0" t="inlineStr">
        <is>
          <t>B.Arch</t>
        </is>
      </c>
      <c r="D147" s="0" t="inlineStr">
        <is>
          <t>2016</t>
        </is>
      </c>
      <c r="E147" s="0" t="inlineStr">
        <is>
          <t>2011AA037</t>
        </is>
      </c>
      <c r="F147" s="0" t="inlineStr">
        <is>
          <t>Male</t>
        </is>
      </c>
      <c r="G147" s="0" t="inlineStr">
        <is>
          <t>11/14/1993</t>
        </is>
      </c>
      <c r="H147" s="0" t="inlineStr">
        <is>
          <t>ar.tejendra@gmail.com</t>
        </is>
      </c>
      <c r="I147" s="0" t="inlineStr">
        <is>
          <t>8179172690</t>
        </is>
      </c>
      <c r="J147" s="0" t="inlineStr">
        <is>
          <t>Boys hostel-2, School of planning and architecture, BHOPAL</t>
        </is>
      </c>
      <c r="K147" t="str">
        <f>HYPERLINK("https://www.jnafau.ac.in/wp-admin/admin-ajax.php?action=cfdb-file&amp;s=1599045050.0763&amp;form=Alumini&amp;field=ResumeCV","000.-Photograph_Tejendra-50kb.jpg")</f>
        <v>000.-Photograph_Tejendra-50kb.jpg</v>
      </c>
      <c r="L147" s="0" t="inlineStr">
        <is>
          <t>Degree-b.Arch-Tejendra.pdf</t>
        </is>
      </c>
    </row>
    <row r="148" spans="1:13">
      <c r="A148" s="0" t="inlineStr">
        <is>
          <t>2020-09-02 06:33:59</t>
        </is>
      </c>
      <c r="B148" s="0" t="inlineStr">
        <is>
          <t>PAVAN KUMAR PATHAK</t>
        </is>
      </c>
      <c r="C148" s="0" t="inlineStr">
        <is>
          <t>FSP</t>
        </is>
      </c>
      <c r="D148" s="0" t="inlineStr">
        <is>
          <t>2016</t>
        </is>
      </c>
      <c r="E148" s="0" t="inlineStr">
        <is>
          <t>12011BB007</t>
        </is>
      </c>
      <c r="F148" s="0" t="inlineStr">
        <is>
          <t>Male</t>
        </is>
      </c>
      <c r="G148" s="0" t="inlineStr">
        <is>
          <t>01/29/1995</t>
        </is>
      </c>
      <c r="H148" s="0" t="inlineStr">
        <is>
          <t>PAVANPATHAKINFO@GMAIL.COM</t>
        </is>
      </c>
      <c r="I148" s="0" t="inlineStr">
        <is>
          <t>8712855767</t>
        </is>
      </c>
      <c r="J148" s="0" t="inlineStr">
        <is>
          <t>H-no-4-50-125, Maqdumnagar, Jagathgirigutta, Balanagar Post, Medchal Dist.</t>
        </is>
      </c>
      <c r="K148" t="str">
        <f>HYPERLINK("https://www.jnafau.ac.in/wp-admin/admin-ajax.php?action=cfdb-file&amp;s=1599028439.1148&amp;form=Alumini&amp;field=ResumeCV","04.-Photo.jpg")</f>
        <v>04.-Photo.jpg</v>
      </c>
      <c r="L148" t="str">
        <f>HYPERLINK("https://www.jnafau.ac.in/wp-admin/admin-ajax.php?action=cfdb-file&amp;s=1599028439.1148&amp;form=Alumini&amp;field=uploaddegree","01.-OD.pdf")</f>
        <v>01.-OD.pdf</v>
      </c>
    </row>
    <row r="149" spans="1:13">
      <c r="A149" s="0" t="inlineStr">
        <is>
          <t>2020-09-02 01:54:33</t>
        </is>
      </c>
      <c r="B149" s="0" t="inlineStr">
        <is>
          <t>M NIVEDITHA</t>
        </is>
      </c>
      <c r="C149" s="0" t="inlineStr">
        <is>
          <t>FSP</t>
        </is>
      </c>
      <c r="D149" s="0" t="inlineStr">
        <is>
          <t>2016</t>
        </is>
      </c>
      <c r="E149" s="0" t="inlineStr">
        <is>
          <t>12011BB013</t>
        </is>
      </c>
      <c r="F149" s="0" t="inlineStr">
        <is>
          <t>Female</t>
        </is>
      </c>
      <c r="G149" s="0" t="inlineStr">
        <is>
          <t>08/15/1995</t>
        </is>
      </c>
      <c r="H149" s="0" t="inlineStr">
        <is>
          <t>mniveditha77@gmail.com</t>
        </is>
      </c>
      <c r="I149" s="0" t="inlineStr">
        <is>
          <t>8331980280</t>
        </is>
      </c>
      <c r="J149" s="0" t="inlineStr">
        <is>
          <t>2-15/2, Brahmanpalli, Kamareddy, Telangana, 503111.</t>
        </is>
      </c>
      <c r="K149" t="str">
        <f>HYPERLINK("https://www.jnafau.ac.in/wp-admin/admin-ajax.php?action=cfdb-file&amp;s=1599011673.8740&amp;form=Alumini&amp;field=ResumeCV","Pic.jpg")</f>
        <v>Pic.jpg</v>
      </c>
      <c r="L149" t="str">
        <f>HYPERLINK("https://www.jnafau.ac.in/wp-admin/admin-ajax.php?action=cfdb-file&amp;s=1599011673.8740&amp;form=Alumini&amp;field=uploaddegree","CERTIFICATE.jpg")</f>
        <v>CERTIFICATE.jpg</v>
      </c>
    </row>
    <row r="150" spans="1:13">
      <c r="A150" s="0" t="inlineStr">
        <is>
          <t>2020-09-02 01:13:07</t>
        </is>
      </c>
      <c r="B150" s="0" t="inlineStr">
        <is>
          <t>M. Vani</t>
        </is>
      </c>
      <c r="C150" s="0" t="inlineStr">
        <is>
          <t>FSP</t>
        </is>
      </c>
      <c r="D150" s="0" t="inlineStr">
        <is>
          <t>2016</t>
        </is>
      </c>
      <c r="E150" s="0" t="inlineStr">
        <is>
          <t>12011BB012</t>
        </is>
      </c>
      <c r="F150" s="0" t="inlineStr">
        <is>
          <t>Female</t>
        </is>
      </c>
      <c r="G150" s="0" t="inlineStr">
        <is>
          <t>06/08/1995</t>
        </is>
      </c>
      <c r="H150" s="0" t="inlineStr">
        <is>
          <t>vani.mushkari@gmail.com</t>
        </is>
      </c>
      <c r="I150" s="0" t="inlineStr">
        <is>
          <t>8500210329</t>
        </is>
      </c>
      <c r="J150" s="0" t="inlineStr">
        <is>
          <t>Nirmala Electronics (T.V Show Room), N.R Market, Nirmal- 504106</t>
        </is>
      </c>
      <c r="K150" t="str">
        <f>HYPERLINK("https://www.jnafau.ac.in/wp-admin/admin-ajax.php?action=cfdb-file&amp;s=1599009187.9563&amp;form=Alumini&amp;field=ResumeCV","12.jpg")</f>
        <v>12.jpg</v>
      </c>
      <c r="L150" t="str">
        <f>HYPERLINK("https://www.jnafau.ac.in/wp-admin/admin-ajax.php?action=cfdb-file&amp;s=1599009187.9563&amp;form=Alumini&amp;field=uploaddegree","Final-degree.pdf")</f>
        <v>Final-degree.pdf</v>
      </c>
    </row>
    <row r="151" spans="1:13">
      <c r="A151" s="0" t="inlineStr">
        <is>
          <t>2020-09-01 07:17:19</t>
        </is>
      </c>
      <c r="B151" s="0" t="inlineStr">
        <is>
          <t>Lavanya Srilakshmi Challa</t>
        </is>
      </c>
      <c r="C151" s="0" t="inlineStr">
        <is>
          <t>Bachelors of Architecture</t>
        </is>
      </c>
      <c r="D151" s="0" t="inlineStr">
        <is>
          <t>2005</t>
        </is>
      </c>
      <c r="E151" s="0" t="inlineStr">
        <is>
          <t>ARB0020</t>
        </is>
      </c>
      <c r="F151" s="0" t="inlineStr">
        <is>
          <t>Female</t>
        </is>
      </c>
      <c r="G151" s="0" t="inlineStr">
        <is>
          <t>12/21/1981</t>
        </is>
      </c>
      <c r="H151" s="0" t="inlineStr">
        <is>
          <t>lavanyaschalla@gmail.com</t>
        </is>
      </c>
      <c r="I151" s="0" t="inlineStr">
        <is>
          <t>9966482681</t>
        </is>
      </c>
      <c r="J151" s="0" t="inlineStr">
        <is>
          <t>Flat 311B, Pranaam,  Saket, Kapra, Hyderabad 500103</t>
        </is>
      </c>
      <c r="K151" s="0" t="inlineStr">
        <is>
          <t>IMG_2278.jpg</t>
        </is>
      </c>
      <c r="L151" t="str">
        <f>HYPERLINK("https://www.jnafau.ac.in/wp-admin/admin-ajax.php?action=cfdb-file&amp;s=1598944639.7442&amp;form=Alumini&amp;field=uploaddegree","archCert_1.pdf")</f>
        <v>archCert_1.pdf</v>
      </c>
    </row>
    <row r="152" spans="1:13">
      <c r="A152" s="0" t="inlineStr">
        <is>
          <t>2020-09-01 01:01:41</t>
        </is>
      </c>
      <c r="B152" s="0" t="inlineStr">
        <is>
          <t>Shaik Muneer</t>
        </is>
      </c>
      <c r="C152" s="0" t="inlineStr">
        <is>
          <t>M. Tech Planning</t>
        </is>
      </c>
      <c r="D152" s="0" t="inlineStr">
        <is>
          <t>2018</t>
        </is>
      </c>
      <c r="E152" s="0" t="inlineStr">
        <is>
          <t>16011PA016</t>
        </is>
      </c>
      <c r="F152" s="0" t="inlineStr">
        <is>
          <t>Male</t>
        </is>
      </c>
      <c r="G152" s="0" t="inlineStr">
        <is>
          <t>08/14/1994</t>
        </is>
      </c>
      <c r="H152" s="0" t="inlineStr">
        <is>
          <t>muneeraee@gmail.com</t>
        </is>
      </c>
      <c r="I152" s="0" t="inlineStr">
        <is>
          <t>8121176574</t>
        </is>
      </c>
      <c r="J152" s="0" t="inlineStr">
        <is>
          <t>H.No. 3-1-361/1, New Rayapura, Hanamkonda, Warangal Urban, Telangana State</t>
        </is>
      </c>
      <c r="K152" t="str">
        <f>HYPERLINK("https://www.jnafau.ac.in/wp-admin/admin-ajax.php?action=cfdb-file&amp;s=1598922101.3860&amp;form=Alumini&amp;field=ResumeCV","MuneerPhoto.jpg")</f>
        <v>MuneerPhoto.jpg</v>
      </c>
      <c r="L152" t="str">
        <f>HYPERLINK("https://www.jnafau.ac.in/wp-admin/admin-ajax.php?action=cfdb-file&amp;s=1598922101.3860&amp;form=Alumini&amp;field=uploaddegree","M.Tech-PC.jpg")</f>
        <v>M.Tech-PC.jpg</v>
      </c>
    </row>
    <row r="153" spans="1:13">
      <c r="A153" s="0" t="inlineStr">
        <is>
          <t>2020-08-31 23:51:45</t>
        </is>
      </c>
      <c r="B153" s="0" t="inlineStr">
        <is>
          <t>Ms. Navajyothi Mahenderkar Subhedar</t>
        </is>
      </c>
      <c r="C153" s="0" t="inlineStr">
        <is>
          <t>B.ARCH</t>
        </is>
      </c>
      <c r="D153" s="0" t="inlineStr">
        <is>
          <t>2005</t>
        </is>
      </c>
      <c r="E153" s="0" t="inlineStr">
        <is>
          <t>00041B0027</t>
        </is>
      </c>
      <c r="F153" s="0" t="inlineStr">
        <is>
          <t>Female</t>
        </is>
      </c>
      <c r="G153" s="0" t="inlineStr">
        <is>
          <t>10/21/1982</t>
        </is>
      </c>
      <c r="H153" s="0" t="inlineStr">
        <is>
          <t>navajyothi@gmail.com</t>
        </is>
      </c>
      <c r="I153" s="0" t="inlineStr">
        <is>
          <t>9893274910</t>
        </is>
      </c>
      <c r="J153" s="0" t="inlineStr">
        <is>
          <t>House No: 483, Street No: 11, Tilak Nagar</t>
        </is>
      </c>
      <c r="K153" t="str">
        <f>HYPERLINK("https://www.jnafau.ac.in/wp-admin/admin-ajax.php?action=cfdb-file&amp;s=1598917905.0306&amp;form=Alumini&amp;field=ResumeCV","IMG_0351-REDUCED.jpg")</f>
        <v>IMG_0351-REDUCED.jpg</v>
      </c>
      <c r="L153" t="str">
        <f>HYPERLINK("https://www.jnafau.ac.in/wp-admin/admin-ajax.php?action=cfdb-file&amp;s=1598917905.0306&amp;form=Alumini&amp;field=uploaddegree","barch.jpg")</f>
        <v>barch.jpg</v>
      </c>
    </row>
    <row r="154" spans="1:13">
      <c r="A154" s="0" t="inlineStr">
        <is>
          <t>2020-08-31 23:50:44</t>
        </is>
      </c>
      <c r="B154" s="0" t="inlineStr">
        <is>
          <t>Ms. Navajyothi Mahenderkar Subhedar</t>
        </is>
      </c>
      <c r="C154" s="0" t="inlineStr">
        <is>
          <t>B.ARCH</t>
        </is>
      </c>
      <c r="D154" s="0" t="inlineStr">
        <is>
          <t>2005</t>
        </is>
      </c>
      <c r="E154" s="0" t="inlineStr">
        <is>
          <t>00041B0027</t>
        </is>
      </c>
      <c r="F154" s="0" t="inlineStr">
        <is>
          <t>Female</t>
        </is>
      </c>
      <c r="G154" s="0" t="inlineStr">
        <is>
          <t>10/21/1982</t>
        </is>
      </c>
      <c r="H154" s="0" t="inlineStr">
        <is>
          <t>navajyothi@gmail.com</t>
        </is>
      </c>
      <c r="I154" s="0" t="inlineStr">
        <is>
          <t>9893274910</t>
        </is>
      </c>
      <c r="J154" s="0" t="inlineStr">
        <is>
          <t>House No: 483, Street No: 11, Tilak Nagar</t>
        </is>
      </c>
      <c r="K154" t="str">
        <f>HYPERLINK("https://www.jnafau.ac.in/wp-admin/admin-ajax.php?action=cfdb-file&amp;s=1598917844.2446&amp;form=Alumini&amp;field=ResumeCV","IMG_0351-REDUCED.jpg")</f>
        <v>IMG_0351-REDUCED.jpg</v>
      </c>
      <c r="L154" t="str">
        <f>HYPERLINK("https://www.jnafau.ac.in/wp-admin/admin-ajax.php?action=cfdb-file&amp;s=1598917844.2446&amp;form=Alumini&amp;field=uploaddegree","barch.jpg")</f>
        <v>barch.jpg</v>
      </c>
    </row>
    <row r="155" spans="1:13">
      <c r="A155" s="0" t="inlineStr">
        <is>
          <t>2020-08-31 22:46:33</t>
        </is>
      </c>
      <c r="B155" s="0" t="inlineStr">
        <is>
          <t>Dr D Hari Prasad</t>
        </is>
      </c>
      <c r="C155" s="0" t="inlineStr">
        <is>
          <t>B. Planning</t>
        </is>
      </c>
      <c r="D155" s="0" t="inlineStr">
        <is>
          <t>2006</t>
        </is>
      </c>
      <c r="E155" s="0" t="inlineStr">
        <is>
          <t>02041L0026</t>
        </is>
      </c>
      <c r="F155" s="0" t="inlineStr">
        <is>
          <t>Male</t>
        </is>
      </c>
      <c r="G155" s="0" t="inlineStr">
        <is>
          <t>03/22/1985</t>
        </is>
      </c>
      <c r="H155" s="0" t="inlineStr">
        <is>
          <t>hari.jntuh@gmail.com</t>
        </is>
      </c>
      <c r="I155" s="0" t="inlineStr">
        <is>
          <t>9502386414</t>
        </is>
      </c>
      <c r="J155" s="0" t="inlineStr">
        <is>
          <t>LIG 35, Balaji Nagar, Kukatpally, Hyderabad</t>
        </is>
      </c>
      <c r="K155" t="str">
        <f>HYPERLINK("https://www.jnafau.ac.in/wp-admin/admin-ajax.php?action=cfdb-file&amp;s=1598913993.5189&amp;form=Alumini&amp;field=ResumeCV","Photo.jpg")</f>
        <v>Photo.jpg</v>
      </c>
      <c r="L155" s="0" t="inlineStr">
        <is>
          <t>3.-B.Tech_PLNG-OD.jpg</t>
        </is>
      </c>
    </row>
    <row r="156" spans="1:13">
      <c r="A156" s="0" t="inlineStr">
        <is>
          <t>2020-08-31 22:45:16</t>
        </is>
      </c>
      <c r="B156" s="0" t="inlineStr">
        <is>
          <t>Dr D Hari Prasad</t>
        </is>
      </c>
      <c r="C156" s="0" t="inlineStr">
        <is>
          <t>B. Planning</t>
        </is>
      </c>
      <c r="D156" s="0" t="inlineStr">
        <is>
          <t>2006</t>
        </is>
      </c>
      <c r="E156" s="0" t="inlineStr">
        <is>
          <t>02041L0026</t>
        </is>
      </c>
      <c r="F156" s="0" t="inlineStr">
        <is>
          <t>Male</t>
        </is>
      </c>
      <c r="G156" s="0" t="inlineStr">
        <is>
          <t>03/22/1985</t>
        </is>
      </c>
      <c r="H156" s="0" t="inlineStr">
        <is>
          <t>hari.jntuh@gmail.com</t>
        </is>
      </c>
      <c r="I156" s="0" t="inlineStr">
        <is>
          <t>9502386414</t>
        </is>
      </c>
      <c r="J156" s="0" t="inlineStr">
        <is>
          <t>LIG 35, Balaji Nagar, Kukatpally, Hyderabad</t>
        </is>
      </c>
      <c r="K156" t="str">
        <f>HYPERLINK("https://www.jnafau.ac.in/wp-admin/admin-ajax.php?action=cfdb-file&amp;s=1598913916.2830&amp;form=Alumini&amp;field=ResumeCV","Photo.jpg")</f>
        <v>Photo.jpg</v>
      </c>
      <c r="L156" s="0" t="inlineStr">
        <is>
          <t>3.-B.Tech_PLNG-OD.jpg</t>
        </is>
      </c>
    </row>
    <row r="157" spans="1:13">
      <c r="A157" s="0" t="inlineStr">
        <is>
          <t>2020-08-31 07:47:14</t>
        </is>
      </c>
      <c r="B157" s="0" t="inlineStr">
        <is>
          <t>Sujay Arun Jangala</t>
        </is>
      </c>
      <c r="C157" s="0" t="inlineStr">
        <is>
          <t>B. Planning</t>
        </is>
      </c>
      <c r="D157" s="0" t="inlineStr">
        <is>
          <t>2004</t>
        </is>
      </c>
      <c r="E157" s="0" t="inlineStr">
        <is>
          <t>0041L0036</t>
        </is>
      </c>
      <c r="F157" s="0" t="inlineStr">
        <is>
          <t>Male</t>
        </is>
      </c>
      <c r="G157" s="0" t="inlineStr">
        <is>
          <t>08/31/1982</t>
        </is>
      </c>
      <c r="H157" s="0" t="inlineStr">
        <is>
          <t>jsujayarun@gmail.com</t>
        </is>
      </c>
      <c r="I157" s="0" t="inlineStr">
        <is>
          <t>9989707957</t>
        </is>
      </c>
      <c r="J157" s="0" t="inlineStr">
        <is>
          <t>10-2-289/60, Flat no-402, Trendset Parkview, Shantinagar, Masab tank, Hyderabad-500028</t>
        </is>
      </c>
      <c r="K157" t="str">
        <f>HYPERLINK("https://www.jnafau.ac.in/wp-admin/admin-ajax.php?action=cfdb-file&amp;s=1598860034.9694&amp;form=Alumini&amp;field=ResumeCV","image.jpg")</f>
        <v>image.jpg</v>
      </c>
      <c r="L157" t="str">
        <f>HYPERLINK("https://www.jnafau.ac.in/wp-admin/admin-ajax.php?action=cfdb-file&amp;s=1598860034.9694&amp;form=Alumini&amp;field=uploaddegree","image.jpg")</f>
        <v>image.jpg</v>
      </c>
    </row>
    <row r="158" spans="1:13">
      <c r="A158" s="0" t="inlineStr">
        <is>
          <t>2020-08-31 07:21:14</t>
        </is>
      </c>
      <c r="B158" s="0" t="inlineStr">
        <is>
          <t>Noone Anish</t>
        </is>
      </c>
      <c r="C158" s="0" t="inlineStr">
        <is>
          <t>Bachelor of Architecture </t>
        </is>
      </c>
      <c r="D158" s="0" t="inlineStr">
        <is>
          <t>2017</t>
        </is>
      </c>
      <c r="E158" s="0" t="inlineStr">
        <is>
          <t>12011AA025</t>
        </is>
      </c>
      <c r="F158" s="0" t="inlineStr">
        <is>
          <t>Male</t>
        </is>
      </c>
      <c r="G158" s="0" t="inlineStr">
        <is>
          <t>08/01/1995</t>
        </is>
      </c>
      <c r="H158" s="0" t="inlineStr">
        <is>
          <t>anishnoone@gmail.com</t>
        </is>
      </c>
      <c r="I158" s="0" t="inlineStr">
        <is>
          <t>9700575057</t>
        </is>
      </c>
      <c r="J158" s="0" t="inlineStr">
        <is>
          <t>204,solitaire Residency, 25&amp;26 P&amp;t Colony, New Bakaram, Gandhi Nagar ,Hyderabad ,500080, India</t>
        </is>
      </c>
      <c r="K158" t="str">
        <f>HYPERLINK("https://www.jnafau.ac.in/wp-admin/admin-ajax.php?action=cfdb-file&amp;s=1598858474.2196&amp;form=Alumini&amp;field=ResumeCV","Anish.jpg")</f>
        <v>Anish.jpg</v>
      </c>
      <c r="L158" t="str">
        <f>HYPERLINK("https://www.jnafau.ac.in/wp-admin/admin-ajax.php?action=cfdb-file&amp;s=1598858474.2196&amp;form=Alumini&amp;field=uploaddegree","ORIGINAL-DEGREE.pdf")</f>
        <v>ORIGINAL-DEGREE.pdf</v>
      </c>
    </row>
    <row r="159" spans="1:13">
      <c r="A159" s="0" t="inlineStr">
        <is>
          <t>2020-08-31 07:03:12</t>
        </is>
      </c>
      <c r="B159" s="0" t="inlineStr">
        <is>
          <t>H PRIYA SAI</t>
        </is>
      </c>
      <c r="C159" s="0" t="inlineStr">
        <is>
          <t>BTech PLANNING</t>
        </is>
      </c>
      <c r="D159" s="0" t="inlineStr">
        <is>
          <t>2019</t>
        </is>
      </c>
      <c r="E159" s="0" t="inlineStr">
        <is>
          <t>15011BA008</t>
        </is>
      </c>
      <c r="F159" s="0" t="inlineStr">
        <is>
          <t>Female</t>
        </is>
      </c>
      <c r="G159" s="0" t="inlineStr">
        <is>
          <t>09/19/1997</t>
        </is>
      </c>
      <c r="H159" s="0" t="inlineStr">
        <is>
          <t>priya1991997@gmail.com</t>
        </is>
      </c>
      <c r="I159" s="0" t="inlineStr">
        <is>
          <t>9640603706</t>
        </is>
      </c>
      <c r="J159" s="0" t="inlineStr">
        <is>
          <t>13-24/4 SV Township, Badangpet, Hyderabad, 500058</t>
        </is>
      </c>
      <c r="K159" t="str">
        <f>HYPERLINK("https://www.jnafau.ac.in/wp-admin/admin-ajax.php?action=cfdb-file&amp;s=1598857392.9299&amp;form=Alumini&amp;field=ResumeCV","PHOTO.pdf")</f>
        <v>PHOTO.pdf</v>
      </c>
      <c r="L159" s="0" t="inlineStr">
        <is>
          <t>DEGREE.jpg</t>
        </is>
      </c>
    </row>
    <row r="160" spans="1:13">
      <c r="A160" s="0" t="inlineStr">
        <is>
          <t>2020-08-31 06:14:58</t>
        </is>
      </c>
      <c r="B160" s="0" t="inlineStr">
        <is>
          <t>Venkata Sai Krishna Vanama</t>
        </is>
      </c>
      <c r="C160" s="0" t="inlineStr">
        <is>
          <t>B. Tech Planning</t>
        </is>
      </c>
      <c r="D160" s="0" t="inlineStr">
        <is>
          <t>2012</t>
        </is>
      </c>
      <c r="E160" s="0" t="inlineStr">
        <is>
          <t>08011BA028</t>
        </is>
      </c>
      <c r="F160" s="0" t="inlineStr">
        <is>
          <t>Male</t>
        </is>
      </c>
      <c r="G160" s="0" t="inlineStr">
        <is>
          <t>07/20/1991</t>
        </is>
      </c>
      <c r="H160" s="0" t="inlineStr">
        <is>
          <t>vsaikrishna1990@gmail.com</t>
        </is>
      </c>
      <c r="I160" s="0" t="inlineStr">
        <is>
          <t>7207138828</t>
        </is>
      </c>
      <c r="J160" s="0" t="inlineStr">
        <is>
          <t>V.V.Saikrishna, Room.no403, c wing, hostel no 14, IIT Bombay 400076   Mumbai</t>
        </is>
      </c>
      <c r="K160" t="str">
        <f>HYPERLINK("https://www.jnafau.ac.in/wp-admin/admin-ajax.php?action=cfdb-file&amp;s=1598854498.0639&amp;form=Alumini&amp;field=ResumeCV","SAIPASSPORT.jpg")</f>
        <v>SAIPASSPORT.jpg</v>
      </c>
      <c r="L160" t="str">
        <f>HYPERLINK("https://www.jnafau.ac.in/wp-admin/admin-ajax.php?action=cfdb-file&amp;s=1598854498.0639&amp;form=Alumini&amp;field=uploaddegree","B.Tech_degree.pdf")</f>
        <v>B.Tech_degree.pdf</v>
      </c>
    </row>
    <row r="161" spans="1:13">
      <c r="A161" s="0" t="inlineStr">
        <is>
          <t>2020-08-30 22:47:48</t>
        </is>
      </c>
      <c r="B161" s="0" t="inlineStr">
        <is>
          <t>Sri Harini Mantripragada</t>
        </is>
      </c>
      <c r="C161" s="0" t="inlineStr">
        <is>
          <t>Dtdp</t>
        </is>
      </c>
      <c r="D161" s="0" t="inlineStr">
        <is>
          <t>2014</t>
        </is>
      </c>
      <c r="E161" s="0" t="inlineStr">
        <is>
          <t>09011bc014</t>
        </is>
      </c>
      <c r="F161" s="0" t="inlineStr">
        <is>
          <t>Female</t>
        </is>
      </c>
      <c r="G161" s="0" t="inlineStr">
        <is>
          <t>07/25/1992</t>
        </is>
      </c>
      <c r="H161" s="0" t="inlineStr">
        <is>
          <t>m.sreeharini@gmail.com</t>
        </is>
      </c>
      <c r="I161" s="0" t="inlineStr">
        <is>
          <t>7799886573</t>
        </is>
      </c>
      <c r="J161" s="0" t="inlineStr">
        <is>
          <t>Plot No. 66, Arunodaya Colony</t>
        </is>
      </c>
      <c r="K161" t="str">
        <f>HYPERLINK("https://www.jnafau.ac.in/wp-admin/admin-ajax.php?action=cfdb-file&amp;s=1598827668.1231&amp;form=Alumini&amp;field=ResumeCV","2016-11-20-15-35-58-510.jpg")</f>
        <v>2016-11-20-15-35-58-510.jpg</v>
      </c>
      <c r="L161" t="str">
        <f>HYPERLINK("https://www.jnafau.ac.in/wp-admin/admin-ajax.php?action=cfdb-file&amp;s=1598827668.1231&amp;form=Alumini&amp;field=uploaddegree","Screenshot_20200831-104505.jpg")</f>
        <v>Screenshot_20200831-104505.jpg</v>
      </c>
    </row>
    <row r="162" spans="1:13">
      <c r="A162" s="0" t="inlineStr">
        <is>
          <t>2020-08-30 13:02:57</t>
        </is>
      </c>
      <c r="B162" s="0" t="inlineStr">
        <is>
          <t>Nabakishwor Thingom</t>
        </is>
      </c>
      <c r="C162" s="0" t="inlineStr">
        <is>
          <t>B Arch</t>
        </is>
      </c>
      <c r="D162" s="0" t="inlineStr">
        <is>
          <t>1998</t>
        </is>
      </c>
      <c r="E162" s="0" t="inlineStr">
        <is>
          <t>9331</t>
        </is>
      </c>
      <c r="F162" s="0" t="inlineStr">
        <is>
          <t>Male</t>
        </is>
      </c>
      <c r="G162" s="0" t="inlineStr">
        <is>
          <t>01/02/1975</t>
        </is>
      </c>
      <c r="H162" s="0" t="inlineStr">
        <is>
          <t>nabathingom@gmail.com</t>
        </is>
      </c>
      <c r="I162" s="0" t="inlineStr">
        <is>
          <t>8144607878</t>
        </is>
      </c>
      <c r="J162" s="0" t="inlineStr">
        <is>
          <t>Aristo,F1, plot 14, 3rd Street, Sri Kandan Nagar, Ponniamanmedu, Chennai-110</t>
        </is>
      </c>
      <c r="K162" t="str">
        <f>HYPERLINK("https://www.jnafau.ac.in/wp-admin/admin-ajax.php?action=cfdb-file&amp;s=1598792577.1686&amp;form=Alumini&amp;field=ResumeCV","NT-Photo-a-2.jpg")</f>
        <v>NT-Photo-a-2.jpg</v>
      </c>
      <c r="L162" s="0" t="inlineStr">
        <is>
          <t>B-Arch-Cert.jpg</t>
        </is>
      </c>
    </row>
    <row r="163" spans="1:13">
      <c r="A163" s="0" t="inlineStr">
        <is>
          <t>2020-08-28 01:45:26</t>
        </is>
      </c>
      <c r="B163" s="0" t="inlineStr">
        <is>
          <t>Vinod Ganesh Mulukala</t>
        </is>
      </c>
      <c r="C163" s="0" t="inlineStr">
        <is>
          <t>B.Arch.,</t>
        </is>
      </c>
      <c r="D163" s="0" t="inlineStr">
        <is>
          <t>1990</t>
        </is>
      </c>
      <c r="E163" s="0" t="inlineStr">
        <is>
          <t>85527</t>
        </is>
      </c>
      <c r="F163" s="0" t="inlineStr">
        <is>
          <t>Male</t>
        </is>
      </c>
      <c r="G163" s="0" t="inlineStr">
        <is>
          <t>01/07/1967</t>
        </is>
      </c>
      <c r="H163" s="0" t="inlineStr">
        <is>
          <t>mvinodganesh@jnafau.ac.in</t>
        </is>
      </c>
      <c r="I163" s="0" t="inlineStr">
        <is>
          <t>9849033695</t>
        </is>
      </c>
      <c r="J163" s="0" t="inlineStr">
        <is>
          <t>Mahaveer marg,</t>
        </is>
      </c>
      <c r="K163" t="str">
        <f>HYPERLINK("https://www.jnafau.ac.in/wp-admin/admin-ajax.php?action=cfdb-file&amp;s=1598579126.4249&amp;form=Alumini&amp;field=ResumeCV","VG.jpg")</f>
        <v>VG.jpg</v>
      </c>
      <c r="L163" t="str">
        <f>HYPERLINK("https://www.jnafau.ac.in/wp-admin/admin-ajax.php?action=cfdb-file&amp;s=1598579126.4249&amp;form=Alumini&amp;field=uploaddegree","MVG-B.Arch-001.jpg")</f>
        <v>MVG-B.Arch-001.jpg</v>
      </c>
    </row>
    <row r="164" spans="1:13">
      <c r="A164" s="0" t="inlineStr">
        <is>
          <t>2020-08-27 21:24:55</t>
        </is>
      </c>
      <c r="B164" s="0" t="inlineStr">
        <is>
          <t>Hari Reddy</t>
        </is>
      </c>
      <c r="C164" s="0" t="inlineStr">
        <is>
          <t>B-Arch</t>
        </is>
      </c>
      <c r="D164" s="0" t="inlineStr">
        <is>
          <t>2005</t>
        </is>
      </c>
      <c r="E164" s="0" t="inlineStr">
        <is>
          <t>ARB0011</t>
        </is>
      </c>
      <c r="F164" s="0" t="inlineStr">
        <is>
          <t>Male</t>
        </is>
      </c>
      <c r="G164" s="0" t="inlineStr">
        <is>
          <t>10/03/1982</t>
        </is>
      </c>
      <c r="H164" s="0" t="inlineStr">
        <is>
          <t>ar.harireddy@gmail.com</t>
        </is>
      </c>
      <c r="I164" s="0" t="inlineStr">
        <is>
          <t>9000766137</t>
        </is>
      </c>
      <c r="J164" s="0" t="inlineStr">
        <is>
          <t>Attapur</t>
        </is>
      </c>
      <c r="K164" t="str">
        <f>HYPERLINK("https://www.jnafau.ac.in/wp-admin/admin-ajax.php?action=cfdb-file&amp;s=1598563495.2422&amp;form=Alumini&amp;field=ResumeCV","IMG-20200827-WA0022.jpg")</f>
        <v>IMG-20200827-WA0022.jpg</v>
      </c>
      <c r="L164" t="str">
        <f>HYPERLINK("https://www.jnafau.ac.in/wp-admin/admin-ajax.php?action=cfdb-file&amp;s=1598563495.2422&amp;form=Alumini&amp;field=uploaddegree","IMG-20200828-WA0000.jpg")</f>
        <v>IMG-20200828-WA0000.jpg</v>
      </c>
    </row>
    <row r="165" spans="1:13">
      <c r="A165" s="0" t="inlineStr">
        <is>
          <t>2020-08-27 09:28:32</t>
        </is>
      </c>
      <c r="B165" s="0" t="inlineStr">
        <is>
          <t>Gautami P</t>
        </is>
      </c>
      <c r="C165" s="0" t="inlineStr">
        <is>
          <t>B.Arch</t>
        </is>
      </c>
      <c r="D165" s="0" t="inlineStr">
        <is>
          <t>2005</t>
        </is>
      </c>
      <c r="E165" s="0" t="inlineStr">
        <is>
          <t>Arb0008</t>
        </is>
      </c>
      <c r="F165" s="0" t="inlineStr">
        <is>
          <t>Female</t>
        </is>
      </c>
      <c r="G165" s="0" t="inlineStr">
        <is>
          <t>07/09/1982</t>
        </is>
      </c>
      <c r="H165" s="0" t="inlineStr">
        <is>
          <t>gautamipalanki@gmail.com</t>
        </is>
      </c>
      <c r="I165" s="0" t="inlineStr">
        <is>
          <t>2025521385</t>
        </is>
      </c>
      <c r="J165" s="0" t="inlineStr">
        <is>
          <t>Washington, DC, USA</t>
        </is>
      </c>
      <c r="K165" t="str">
        <f>HYPERLINK("https://www.jnafau.ac.in/wp-admin/admin-ajax.php?action=cfdb-file&amp;s=1598520512.0176&amp;form=Alumini&amp;field=ResumeCV","gautamipalanki.jpg")</f>
        <v>gautamipalanki.jpg</v>
      </c>
      <c r="L165" t="str">
        <f>HYPERLINK("https://www.jnafau.ac.in/wp-admin/admin-ajax.php?action=cfdb-file&amp;s=1598520512.0176&amp;form=Alumini&amp;field=uploaddegree","GautamiPalanki-Barch.pdf")</f>
        <v>GautamiPalanki-Barch.pdf</v>
      </c>
    </row>
    <row r="166" spans="1:13">
      <c r="A166" s="0" t="inlineStr">
        <is>
          <t>2020-08-27 08:15:00</t>
        </is>
      </c>
      <c r="B166" s="0" t="inlineStr">
        <is>
          <t>SRAVAN KUMAR DINDI </t>
        </is>
      </c>
      <c r="C166" s="0" t="inlineStr">
        <is>
          <t>B. TECH PLANNING</t>
        </is>
      </c>
      <c r="D166" s="0" t="inlineStr">
        <is>
          <t>2015</t>
        </is>
      </c>
      <c r="E166" s="0" t="inlineStr">
        <is>
          <t>11011BA030</t>
        </is>
      </c>
      <c r="F166" s="0" t="inlineStr">
        <is>
          <t>Male</t>
        </is>
      </c>
      <c r="G166" s="0" t="inlineStr">
        <is>
          <t>08/30/1993</t>
        </is>
      </c>
      <c r="H166" s="0" t="inlineStr">
        <is>
          <t>vedasravan@gmail.com</t>
        </is>
      </c>
      <c r="I166" s="0" t="inlineStr">
        <is>
          <t>9177953028</t>
        </is>
      </c>
      <c r="J166" s="0" t="inlineStr">
        <is>
          <t>G1, sowmika residency, Navodaya colony /KUKATPALLY, Hyderabad, Telangana, India</t>
        </is>
      </c>
      <c r="K166" t="str">
        <f>HYPERLINK("https://www.jnafau.ac.in/wp-admin/admin-ajax.php?action=cfdb-file&amp;s=1598516100.7824&amp;form=Alumini&amp;field=ResumeCV","030000e7.jpg")</f>
        <v>030000e7.jpg</v>
      </c>
      <c r="L166" t="str">
        <f>HYPERLINK("https://www.jnafau.ac.in/wp-admin/admin-ajax.php?action=cfdb-file&amp;s=1598516100.7824&amp;form=Alumini&amp;field=uploaddegree","Screenshot_20200827-201426_Adobe-Scan.jpg")</f>
        <v>Screenshot_20200827-201426_Adobe-Scan.jpg</v>
      </c>
    </row>
    <row r="167" spans="1:13">
      <c r="A167" s="0" t="inlineStr">
        <is>
          <t>2020-08-27 01:54:33</t>
        </is>
      </c>
      <c r="B167" s="0" t="inlineStr">
        <is>
          <t>Amita Raj</t>
        </is>
      </c>
      <c r="C167" s="0" t="inlineStr">
        <is>
          <t>B Arch</t>
        </is>
      </c>
      <c r="D167" s="0" t="inlineStr">
        <is>
          <t>1994</t>
        </is>
      </c>
      <c r="E167" s="0" t="inlineStr">
        <is>
          <t>8914</t>
        </is>
      </c>
      <c r="F167" s="0" t="inlineStr">
        <is>
          <t>Female</t>
        </is>
      </c>
      <c r="G167" s="0" t="inlineStr">
        <is>
          <t>02/03/1972</t>
        </is>
      </c>
      <c r="H167" s="0" t="inlineStr">
        <is>
          <t>rajamita@gmail.com</t>
        </is>
      </c>
      <c r="I167" s="0" t="inlineStr">
        <is>
          <t>9849265296</t>
        </is>
      </c>
      <c r="J167" s="0" t="inlineStr">
        <is>
          <t>7-1-212, SHIV BAGH AMEERPET, HYDERABAD 500016, TELANGANA</t>
        </is>
      </c>
      <c r="K167" t="str">
        <f>HYPERLINK("https://www.jnafau.ac.in/wp-admin/admin-ajax.php?action=cfdb-file&amp;s=1598493273.6070&amp;form=Alumini&amp;field=ResumeCV","AR.-AMITA-RAJ.jpg")</f>
        <v>AR.-AMITA-RAJ.jpg</v>
      </c>
      <c r="L167" s="0" t="inlineStr">
        <is>
          <t>b-arch-cerificate.pdf</t>
        </is>
      </c>
    </row>
    <row r="168" spans="1:13">
      <c r="A168" s="0" t="inlineStr">
        <is>
          <t>2020-08-27 01:19:28</t>
        </is>
      </c>
      <c r="B168" s="0" t="inlineStr">
        <is>
          <t>SAIKIRAN V</t>
        </is>
      </c>
      <c r="C168" s="0" t="inlineStr">
        <is>
          <t>B.ARCH (REG)</t>
        </is>
      </c>
      <c r="D168" s="0" t="inlineStr">
        <is>
          <t>2013</t>
        </is>
      </c>
      <c r="E168" s="0" t="inlineStr">
        <is>
          <t>08011AA028</t>
        </is>
      </c>
      <c r="F168" s="0" t="inlineStr">
        <is>
          <t>Male</t>
        </is>
      </c>
      <c r="G168" s="0" t="inlineStr">
        <is>
          <t>11/02/1990</t>
        </is>
      </c>
      <c r="H168" s="0" t="inlineStr">
        <is>
          <t>saikiran_v@yahoo.co.in</t>
        </is>
      </c>
      <c r="I168" s="0" t="inlineStr">
        <is>
          <t>9533560669</t>
        </is>
      </c>
      <c r="J168" s="0" t="inlineStr">
        <is>
          <t>HNO 15, MIG 2, HOUSING BOARD COLONY, YEDIRA, MAHABUBNAGAR. 509001.</t>
        </is>
      </c>
      <c r="K168" t="str">
        <f>HYPERLINK("https://www.jnafau.ac.in/wp-admin/admin-ajax.php?action=cfdb-file&amp;s=1598491168.6229&amp;form=Alumini&amp;field=ResumeCV","saikiran-PASSPORT.jpg")</f>
        <v>saikiran-PASSPORT.jpg</v>
      </c>
      <c r="L168" s="0" t="inlineStr">
        <is>
          <t>degree-certificate-001.jpg</t>
        </is>
      </c>
    </row>
    <row r="169" spans="1:13">
      <c r="A169" s="0" t="inlineStr">
        <is>
          <t>2020-08-27 00:51:42</t>
        </is>
      </c>
      <c r="B169" s="0" t="inlineStr">
        <is>
          <t>Janthalur N Nagaraj</t>
        </is>
      </c>
      <c r="C169" s="0" t="inlineStr">
        <is>
          <t>B.Arch</t>
        </is>
      </c>
      <c r="D169" s="0" t="inlineStr">
        <is>
          <t>1994</t>
        </is>
      </c>
      <c r="E169" s="0" t="inlineStr">
        <is>
          <t>8928</t>
        </is>
      </c>
      <c r="F169" s="0" t="inlineStr">
        <is>
          <t>Male</t>
        </is>
      </c>
      <c r="G169" s="0" t="inlineStr">
        <is>
          <t>10/01/1971</t>
        </is>
      </c>
      <c r="H169" s="0" t="inlineStr">
        <is>
          <t>jnnagraj@yahoo.co.in</t>
        </is>
      </c>
      <c r="I169" s="0" t="inlineStr">
        <is>
          <t>9869107219</t>
        </is>
      </c>
      <c r="J169" s="0" t="inlineStr">
        <is>
          <t>Flat 101, Ashwamegh CHS, Plot 36A, Sector 20, Kharghar, Navi Mumbai</t>
        </is>
      </c>
      <c r="K169" t="str">
        <f>HYPERLINK("https://www.jnafau.ac.in/wp-admin/admin-ajax.php?action=cfdb-file&amp;s=1598489502.1311&amp;form=Alumini&amp;field=ResumeCV","1598512457405..jpg")</f>
        <v>1598512457405..jpg</v>
      </c>
      <c r="L169" t="str">
        <f>HYPERLINK("https://www.jnafau.ac.in/wp-admin/admin-ajax.php?action=cfdb-file&amp;s=1598489502.1311&amp;form=Alumini&amp;field=uploaddegree","1598512772522..jpg")</f>
        <v>1598512772522..jpg</v>
      </c>
    </row>
    <row r="170" spans="1:13">
      <c r="A170" s="0" t="inlineStr">
        <is>
          <t>2020-08-27 00:38:15</t>
        </is>
      </c>
      <c r="B170" s="0" t="inlineStr">
        <is>
          <t>Sabbathi Navya</t>
        </is>
      </c>
      <c r="C170" s="0" t="inlineStr">
        <is>
          <t>B.Arch</t>
        </is>
      </c>
      <c r="D170" s="0" t="inlineStr">
        <is>
          <t>2017</t>
        </is>
      </c>
      <c r="E170" s="0" t="inlineStr">
        <is>
          <t>12011AA022</t>
        </is>
      </c>
      <c r="F170" s="0" t="inlineStr">
        <is>
          <t>Female</t>
        </is>
      </c>
      <c r="G170" s="0" t="inlineStr">
        <is>
          <t>08/16/1995</t>
        </is>
      </c>
      <c r="H170" s="0" t="inlineStr">
        <is>
          <t>navyamurthy1609@gmail.com</t>
        </is>
      </c>
      <c r="I170" s="0" t="inlineStr">
        <is>
          <t>9492743502</t>
        </is>
      </c>
      <c r="J170" s="0" t="inlineStr">
        <is>
          <t>BH-4/4, Block-4, IAS IPS Quarters, Road No. 10, Banjara Hills, Hyderabad-500034</t>
        </is>
      </c>
      <c r="K170" t="str">
        <f>HYPERLINK("https://www.jnafau.ac.in/wp-admin/admin-ajax.php?action=cfdb-file&amp;s=1598488695.0490&amp;form=Alumini&amp;field=ResumeCV","Photograph.jpg")</f>
        <v>Photograph.jpg</v>
      </c>
      <c r="L170" t="str">
        <f>HYPERLINK("https://www.jnafau.ac.in/wp-admin/admin-ajax.php?action=cfdb-file&amp;s=1598488695.0490&amp;form=Alumini&amp;field=uploaddegree","Original-Degree.pdf")</f>
        <v>Original-Degree.pdf</v>
      </c>
    </row>
    <row r="171" spans="1:13">
      <c r="A171" s="0" t="inlineStr">
        <is>
          <t>2020-08-27 00:23:29</t>
        </is>
      </c>
      <c r="B171" s="0" t="inlineStr">
        <is>
          <t>Lakshmi Sahitya Rachapudi</t>
        </is>
      </c>
      <c r="C171" s="0" t="inlineStr">
        <is>
          <t>B.Arch</t>
        </is>
      </c>
      <c r="D171" s="0" t="inlineStr">
        <is>
          <t>2013</t>
        </is>
      </c>
      <c r="E171" s="0" t="inlineStr">
        <is>
          <t>08011AA010</t>
        </is>
      </c>
      <c r="F171" s="0" t="inlineStr">
        <is>
          <t>Female</t>
        </is>
      </c>
      <c r="G171" s="0" t="inlineStr">
        <is>
          <t>11-02-1991</t>
        </is>
      </c>
      <c r="H171" s="0" t="inlineStr">
        <is>
          <t>sahityarachapudi@gmail.com</t>
        </is>
      </c>
      <c r="I171" s="0" t="inlineStr">
        <is>
          <t>9490939329</t>
        </is>
      </c>
      <c r="J171" s="0" t="inlineStr">
        <is>
          <t>29-25-40, Vemurivari Street, Suryarao pet, Vijayawada</t>
        </is>
      </c>
      <c r="K171" t="str">
        <f>HYPERLINK("https://www.jnafau.ac.in/wp-admin/admin-ajax.php?action=cfdb-file&amp;s=1598487809.9333&amp;form=Alumini&amp;field=ResumeCV","IMG_20200115_134442.jpg")</f>
        <v>IMG_20200115_134442.jpg</v>
      </c>
      <c r="L171" t="str">
        <f>HYPERLINK("https://www.jnafau.ac.in/wp-admin/admin-ajax.php?action=cfdb-file&amp;s=1598487809.9333&amp;form=Alumini&amp;field=uploaddegree","JNAFAU-original-Degree.jpg")</f>
        <v>JNAFAU-original-Degree.jpg</v>
      </c>
    </row>
    <row r="172" spans="1:13">
      <c r="A172" s="0" t="inlineStr">
        <is>
          <t>2020-08-26 23:43:52</t>
        </is>
      </c>
      <c r="B172" s="0" t="inlineStr">
        <is>
          <t>K RUPESH KUMAR</t>
        </is>
      </c>
      <c r="C172" s="0" t="inlineStr">
        <is>
          <t>B. ARCH</t>
        </is>
      </c>
      <c r="D172" s="0" t="inlineStr">
        <is>
          <t>2006</t>
        </is>
      </c>
      <c r="E172" s="0" t="inlineStr">
        <is>
          <t>ARB00041B0041</t>
        </is>
      </c>
      <c r="F172" s="0" t="inlineStr">
        <is>
          <t>Male</t>
        </is>
      </c>
      <c r="G172" s="0" t="inlineStr">
        <is>
          <t>02/22/1982</t>
        </is>
      </c>
      <c r="H172" s="0" t="inlineStr">
        <is>
          <t>kallur.rupeshkumar@gmail.com</t>
        </is>
      </c>
      <c r="I172" s="0" t="inlineStr">
        <is>
          <t>8608158100</t>
        </is>
      </c>
      <c r="J172" s="0" t="inlineStr">
        <is>
          <t>13/16, KG Nagar, Bangalore-16</t>
        </is>
      </c>
      <c r="K172" s="0" t="inlineStr">
        <is>
          <t>Photo-1.jpg</t>
        </is>
      </c>
      <c r="L172" s="0" t="inlineStr">
        <is>
          <t>2006-02_B-Arch.jpg</t>
        </is>
      </c>
    </row>
    <row r="173" spans="1:13">
      <c r="A173" s="0" t="inlineStr">
        <is>
          <t>2020-08-26 23:31:17</t>
        </is>
      </c>
      <c r="B173" s="0" t="inlineStr">
        <is>
          <t>test</t>
        </is>
      </c>
      <c r="C173" s="0" t="inlineStr">
        <is>
          <t>test</t>
        </is>
      </c>
      <c r="D173" s="0" t="inlineStr">
        <is>
          <t>2014</t>
        </is>
      </c>
      <c r="E173" s="0" t="inlineStr">
        <is>
          <t>1234567899</t>
        </is>
      </c>
      <c r="F173" s="0" t="inlineStr">
        <is>
          <t>Male</t>
        </is>
      </c>
      <c r="G173" s="0" t="inlineStr">
        <is>
          <t>08/29/1986</t>
        </is>
      </c>
      <c r="H173" s="0" t="inlineStr">
        <is>
          <t>test@jnafau.ac.in</t>
        </is>
      </c>
      <c r="I173" s="0" t="inlineStr">
        <is>
          <t>1234567891</t>
        </is>
      </c>
      <c r="J173" s="0" t="inlineStr">
        <is>
          <t>hyderabad</t>
        </is>
      </c>
      <c r="K173" t="str">
        <f>HYPERLINK("https://www.jnafau.ac.in/wp-admin/admin-ajax.php?action=cfdb-file&amp;s=1598484677.6626&amp;form=Alumini&amp;field=ResumeCV","JNAFAU_logo.png")</f>
        <v>JNAFAU_logo.png</v>
      </c>
      <c r="L173" t="str">
        <f>HYPERLINK("https://www.jnafau.ac.in/wp-admin/admin-ajax.php?action=cfdb-file&amp;s=1598484677.6626&amp;form=Alumini&amp;field=uploaddegree","JNAFAU_logo.png")</f>
        <v>JNAFAU_logo.png</v>
      </c>
    </row>
    <row r="174" spans="1:13">
      <c r="A174" s="0" t="inlineStr">
        <is>
          <t>2020-08-26 23:28:05</t>
        </is>
      </c>
      <c r="B174" s="0" t="inlineStr">
        <is>
          <t>VAMSI  MOHAN GUNTURU</t>
        </is>
      </c>
      <c r="C174" s="0" t="inlineStr">
        <is>
          <t>B.ARCH</t>
        </is>
      </c>
      <c r="D174" s="0" t="inlineStr">
        <is>
          <t>2005</t>
        </is>
      </c>
      <c r="E174" s="0" t="inlineStr">
        <is>
          <t>00041B0055</t>
        </is>
      </c>
      <c r="F174" s="0" t="inlineStr">
        <is>
          <t>Male</t>
        </is>
      </c>
      <c r="G174" s="0" t="inlineStr">
        <is>
          <t>04/28/1982</t>
        </is>
      </c>
      <c r="H174" s="0" t="inlineStr">
        <is>
          <t>gvm2003@yahoo.com</t>
        </is>
      </c>
      <c r="I174" s="0" t="inlineStr">
        <is>
          <t>6582466370</t>
        </is>
      </c>
      <c r="J174" s="0" t="inlineStr">
        <is>
          <t>185, 06-150</t>
        </is>
      </c>
      <c r="K174" t="str">
        <f>HYPERLINK("https://www.jnafau.ac.in/wp-admin/admin-ajax.php?action=cfdb-file&amp;s=1598484485.2420&amp;form=Alumini&amp;field=ResumeCV","MyPhoto.jpg")</f>
        <v>MyPhoto.jpg</v>
      </c>
      <c r="L174" t="str">
        <f>HYPERLINK("https://www.jnafau.ac.in/wp-admin/admin-ajax.php?action=cfdb-file&amp;s=1598484485.2420&amp;form=Alumini&amp;field=uploaddegree","BARCH_Low_Res.pdf")</f>
        <v>BARCH_Low_Res.pdf</v>
      </c>
    </row>
    <row r="175" spans="1:13">
      <c r="A175" s="0" t="inlineStr">
        <is>
          <t>2020-08-26 23:26:35</t>
        </is>
      </c>
      <c r="B175" s="0" t="inlineStr">
        <is>
          <t>VAMSI  MOHAN GUNTURU</t>
        </is>
      </c>
      <c r="C175" s="0" t="inlineStr">
        <is>
          <t>B.ARCH</t>
        </is>
      </c>
      <c r="D175" s="0" t="inlineStr">
        <is>
          <t>2005</t>
        </is>
      </c>
      <c r="E175" s="0" t="inlineStr">
        <is>
          <t>00041B0055</t>
        </is>
      </c>
      <c r="F175" s="0" t="inlineStr">
        <is>
          <t>Male</t>
        </is>
      </c>
      <c r="G175" s="0" t="inlineStr">
        <is>
          <t>04/28/1982</t>
        </is>
      </c>
      <c r="H175" s="0" t="inlineStr">
        <is>
          <t>gvm2003@yahoo.com</t>
        </is>
      </c>
      <c r="I175" s="0" t="inlineStr">
        <is>
          <t>6582466370</t>
        </is>
      </c>
      <c r="J175" s="0" t="inlineStr">
        <is>
          <t>185, 06-150</t>
        </is>
      </c>
      <c r="K175" t="str">
        <f>HYPERLINK("https://www.jnafau.ac.in/wp-admin/admin-ajax.php?action=cfdb-file&amp;s=1598484395.5716&amp;form=Alumini&amp;field=ResumeCV","MyPhoto.jpg")</f>
        <v>MyPhoto.jpg</v>
      </c>
      <c r="L175" t="str">
        <f>HYPERLINK("https://www.jnafau.ac.in/wp-admin/admin-ajax.php?action=cfdb-file&amp;s=1598484395.5716&amp;form=Alumini&amp;field=uploaddegree","BARCH_Low_Res.pdf")</f>
        <v>BARCH_Low_Res.pdf</v>
      </c>
    </row>
    <row r="176" spans="1:13">
      <c r="A176" s="0" t="inlineStr">
        <is>
          <t>2020-08-26 07:02:05</t>
        </is>
      </c>
      <c r="B176" s="0" t="inlineStr">
        <is>
          <t>KADIYAMPATI CHANDRASEKHAR</t>
        </is>
      </c>
      <c r="C176" s="0" t="inlineStr">
        <is>
          <t>B. ARCH</t>
        </is>
      </c>
      <c r="D176" s="0" t="inlineStr">
        <is>
          <t>1995</t>
        </is>
      </c>
      <c r="E176" s="0" t="inlineStr">
        <is>
          <t>86031</t>
        </is>
      </c>
      <c r="F176" s="0" t="inlineStr">
        <is>
          <t>Male</t>
        </is>
      </c>
      <c r="G176" s="0" t="inlineStr">
        <is>
          <t>06/03/1966</t>
        </is>
      </c>
      <c r="H176" s="0" t="inlineStr">
        <is>
          <t>kmcc2003@gmail.com</t>
        </is>
      </c>
      <c r="I176" s="0" t="inlineStr">
        <is>
          <t>9848226844</t>
        </is>
      </c>
      <c r="J176" s="0" t="inlineStr">
        <is>
          <t>flat # 3 Block A3, JNTU STAFF QUARTERS HYDERABAD</t>
        </is>
      </c>
      <c r="K176" t="str">
        <f>HYPERLINK("https://www.jnafau.ac.in/wp-admin/admin-ajax.php?action=cfdb-file&amp;s=1598425325.8450&amp;form=Alumini&amp;field=ResumeCV","IMG-20190329-WA0001.jpg")</f>
        <v>IMG-20190329-WA0001.jpg</v>
      </c>
      <c r="L176" t="str">
        <f>HYPERLINK("https://www.jnafau.ac.in/wp-admin/admin-ajax.php?action=cfdb-file&amp;s=1598425325.8450&amp;form=Alumini&amp;field=uploaddegree","KADIYAMPATI-CHANDRASEKHAR.jpg")</f>
        <v>KADIYAMPATI-CHANDRASEKHAR.jpg</v>
      </c>
    </row>
    <row r="177" spans="1:13">
      <c r="A177" s="0" t="inlineStr">
        <is>
          <t>2020-08-24 07:50:53</t>
        </is>
      </c>
      <c r="B177" s="0" t="inlineStr">
        <is>
          <t>Syeda Juveriya Najmi</t>
        </is>
      </c>
      <c r="C177" s="0" t="inlineStr">
        <is>
          <t>BTech-FSP</t>
        </is>
      </c>
      <c r="D177" s="0" t="inlineStr">
        <is>
          <t>2017</t>
        </is>
      </c>
      <c r="E177" s="0" t="inlineStr">
        <is>
          <t>13011BB013</t>
        </is>
      </c>
      <c r="F177" s="0" t="inlineStr">
        <is>
          <t>Female</t>
        </is>
      </c>
      <c r="G177" s="0" t="inlineStr">
        <is>
          <t>07/18/1995</t>
        </is>
      </c>
      <c r="H177" s="0" t="inlineStr">
        <is>
          <t>juveriyanajmi@gmail.om</t>
        </is>
      </c>
      <c r="I177" s="0" t="inlineStr">
        <is>
          <t>7330824785</t>
        </is>
      </c>
      <c r="J177" s="0" t="inlineStr">
        <is>
          <t>20-4-451, fateh darwaza,himmatpura,hyderabad</t>
        </is>
      </c>
      <c r="K177" t="str">
        <f>HYPERLINK("https://www.jnafau.ac.in/wp-admin/admin-ajax.php?action=cfdb-file&amp;s=1598255453.9605&amp;form=Alumini&amp;field=ResumeCV","603BDF72-8170-4D9A-82CB-B6C0A6B067BD.jpg")</f>
        <v>603BDF72-8170-4D9A-82CB-B6C0A6B067BD.jpg</v>
      </c>
      <c r="L177" t="str">
        <f>HYPERLINK("https://www.jnafau.ac.in/wp-admin/admin-ajax.php?action=cfdb-file&amp;s=1598255453.9605&amp;form=Alumini&amp;field=uploaddegree","CF0EFB21-D73A-4EFE-A42D-C760D803B0C2.jpg")</f>
        <v>CF0EFB21-D73A-4EFE-A42D-C760D803B0C2.jpg</v>
      </c>
    </row>
    <row r="178" spans="1:13">
      <c r="A178" s="0" t="inlineStr">
        <is>
          <t>2020-08-24 00:55:53</t>
        </is>
      </c>
      <c r="B178" s="0" t="inlineStr">
        <is>
          <t>Nanda Kumar Birudavolu</t>
        </is>
      </c>
      <c r="C178" s="0" t="inlineStr">
        <is>
          <t>B Arch</t>
        </is>
      </c>
      <c r="D178" s="0" t="inlineStr">
        <is>
          <t>1995</t>
        </is>
      </c>
      <c r="E178" s="0" t="inlineStr">
        <is>
          <t>9001</t>
        </is>
      </c>
      <c r="F178" s="0" t="inlineStr">
        <is>
          <t>Male</t>
        </is>
      </c>
      <c r="G178" s="0" t="inlineStr">
        <is>
          <t>10/11/1972</t>
        </is>
      </c>
      <c r="H178" s="0" t="inlineStr">
        <is>
          <t>archnanda@yahoo.com</t>
        </is>
      </c>
      <c r="I178" s="0" t="inlineStr">
        <is>
          <t>8886895454</t>
        </is>
      </c>
      <c r="J178" s="0" t="inlineStr">
        <is>
          <t>143, Road No-13, Banjara Hills</t>
        </is>
      </c>
      <c r="K178" s="0" t="inlineStr">
        <is>
          <t>P_nandu1.jpg</t>
        </is>
      </c>
      <c r="L178" t="str">
        <f>HYPERLINK("https://www.jnafau.ac.in/wp-admin/admin-ajax.php?action=cfdb-file&amp;s=1598230553.6780&amp;form=Alumini&amp;field=uploaddegree","BArch-degree.jpg")</f>
        <v>BArch-degree.jpg</v>
      </c>
    </row>
    <row r="179" spans="1:13">
      <c r="A179" s="0" t="inlineStr">
        <is>
          <t>2020-04-08 04:36:46</t>
        </is>
      </c>
      <c r="B179" s="0" t="inlineStr">
        <is>
          <t>Shilpa Dewangan</t>
        </is>
      </c>
      <c r="C179" s="0" t="inlineStr">
        <is>
          <t>M.Tech/Planning</t>
        </is>
      </c>
      <c r="D179" s="0" t="inlineStr">
        <is>
          <t>2012</t>
        </is>
      </c>
      <c r="E179" s="0" t="inlineStr">
        <is>
          <t>10011PA008</t>
        </is>
      </c>
      <c r="F179" s="0" t="inlineStr">
        <is>
          <t>Female</t>
        </is>
      </c>
      <c r="G179" s="0" t="inlineStr">
        <is>
          <t>05/30/1987</t>
        </is>
      </c>
      <c r="H179" s="0" t="inlineStr">
        <is>
          <t>shilpa.dewangan@gmail.com</t>
        </is>
      </c>
      <c r="I179" s="0" t="inlineStr">
        <is>
          <t>7411886560</t>
        </is>
      </c>
      <c r="J179" s="0" t="inlineStr">
        <is>
          <t>Shivmandir ward Mahadevghat Jagdalpur Chhattisgarh 494001</t>
        </is>
      </c>
      <c r="K179" t="str">
        <f>HYPERLINK("https://www.jnafau.ac.in/wp-admin/admin-ajax.php?action=cfdb-file&amp;s=1586320606.9966&amp;form=Alumini&amp;field=ResumeCV","White-Background-Pic.jpg")</f>
        <v>White-Background-Pic.jpg</v>
      </c>
      <c r="L179" t="str">
        <f>HYPERLINK("https://www.jnafau.ac.in/wp-admin/admin-ajax.php?action=cfdb-file&amp;s=1586320606.9966&amp;form=Alumini&amp;field=uploaddegree","M.Tech_.pdf")</f>
        <v>M.Tech_.pdf</v>
      </c>
    </row>
    <row r="180" spans="1:13">
      <c r="A180" s="0" t="inlineStr">
        <is>
          <t>2020-03-12 15:18:15</t>
        </is>
      </c>
      <c r="B180" s="0" t="inlineStr">
        <is>
          <t>Venkatesh </t>
        </is>
      </c>
      <c r="C180" s="0" t="inlineStr">
        <is>
          <t>Fashion photography</t>
        </is>
      </c>
      <c r="D180" s="0" t="inlineStr">
        <is>
          <t>2020</t>
        </is>
      </c>
      <c r="E180" s="0" t="inlineStr">
        <is>
          <t>14</t>
        </is>
      </c>
      <c r="F180" s="0" t="inlineStr">
        <is>
          <t>Male</t>
        </is>
      </c>
      <c r="G180" s="0" t="inlineStr">
        <is>
          <t>02/12/2001</t>
        </is>
      </c>
      <c r="H180" s="0" t="inlineStr">
        <is>
          <t>venkateshvenky1to8@gmail.com</t>
        </is>
      </c>
      <c r="I180" s="0" t="inlineStr">
        <is>
          <t>8688983500</t>
        </is>
      </c>
      <c r="J180" s="0" t="inlineStr">
        <is>
          <t>Jaggayyapet </t>
        </is>
      </c>
      <c r="K180" t="str">
        <f>HYPERLINK("https://www.jnafau.ac.in/wp-admin/admin-ajax.php?action=cfdb-file&amp;s=1584026295.4039&amp;form=Alumini&amp;field=ResumeCV","BeautyPlus_20200303041003226_save.jpg")</f>
        <v>BeautyPlus_20200303041003226_save.jpg</v>
      </c>
      <c r="L180" t="str">
        <f>HYPERLINK("https://www.jnafau.ac.in/wp-admin/admin-ajax.php?action=cfdb-file&amp;s=1584026295.4039&amp;form=Alumini&amp;field=uploaddegree","Screenshot_2020-02-05-14-34-23-81_50ef9f5a0f3fc24b6f0ffc8843167fe4.png")</f>
        <v>Screenshot_2020-02-05-14-34-23-81_50ef9f5a0f3fc24b6f0ffc8843167fe4.png</v>
      </c>
    </row>
    <row r="181" spans="1:13">
      <c r="A181" s="0" t="inlineStr">
        <is>
          <t>2020-03-10 10:47:46</t>
        </is>
      </c>
      <c r="B181" s="0" t="inlineStr">
        <is>
          <t>Chorapalli Rohit</t>
        </is>
      </c>
      <c r="C181" s="0" t="inlineStr">
        <is>
          <t>Msc Multimedia and animation</t>
        </is>
      </c>
      <c r="D181" s="0" t="inlineStr">
        <is>
          <t>2019</t>
        </is>
      </c>
      <c r="E181" s="0" t="inlineStr">
        <is>
          <t>15341A0322</t>
        </is>
      </c>
      <c r="F181" s="0" t="inlineStr">
        <is>
          <t>Male</t>
        </is>
      </c>
      <c r="G181" s="0" t="inlineStr">
        <is>
          <t>06/08/1998</t>
        </is>
      </c>
      <c r="H181" s="0" t="inlineStr">
        <is>
          <t>chorapallirohit123@gmail.com</t>
        </is>
      </c>
      <c r="I181" s="0" t="inlineStr">
        <is>
          <t>8498898349</t>
        </is>
      </c>
      <c r="J181" s="0" t="inlineStr">
        <is>
          <t>D.no:11-138, Salipeta Street, Near Sivalayam temple, Tanuku mandal, Velpur, West Godavari, 534222, D.no:11-138, Salipeta Street, Near Sivalayam temple, Tanuku mandal, Velpur, West Godavari, 534222</t>
        </is>
      </c>
      <c r="K181" t="str">
        <f>HYPERLINK("https://www.jnafau.ac.in/wp-admin/admin-ajax.php?action=cfdb-file&amp;s=1583837266.5930&amp;form=Alumini&amp;field=ResumeCV","IMG-20200310-WA0004.jpg")</f>
        <v>IMG-20200310-WA0004.jpg</v>
      </c>
      <c r="L181" t="str">
        <f>HYPERLINK("https://www.jnafau.ac.in/wp-admin/admin-ajax.php?action=cfdb-file&amp;s=1583837266.5930&amp;form=Alumini&amp;field=uploaddegree","ex.php_.pdf")</f>
        <v>ex.php_.pdf</v>
      </c>
    </row>
    <row r="182" spans="1:13">
      <c r="A182" s="0" t="inlineStr">
        <is>
          <t>2020-02-26 07:21:41</t>
        </is>
      </c>
      <c r="B182" s="0" t="inlineStr">
        <is>
          <t>CHANDRAKANTH KOYALKAR</t>
        </is>
      </c>
      <c r="C182" s="0" t="inlineStr">
        <is>
          <t>B.Tech FSP</t>
        </is>
      </c>
      <c r="D182" s="0" t="inlineStr">
        <is>
          <t>2012</t>
        </is>
      </c>
      <c r="E182" s="0" t="inlineStr">
        <is>
          <t>08011BB008</t>
        </is>
      </c>
      <c r="F182" s="0" t="inlineStr">
        <is>
          <t>Male</t>
        </is>
      </c>
      <c r="G182" s="0" t="inlineStr">
        <is>
          <t>05/31/1989</t>
        </is>
      </c>
      <c r="H182" s="0" t="inlineStr">
        <is>
          <t>ckanth92@gmail.com</t>
        </is>
      </c>
      <c r="I182" s="0" t="inlineStr">
        <is>
          <t>9293163582</t>
        </is>
      </c>
      <c r="J182" s="0" t="inlineStr">
        <is>
          <t>13-3-396/A/4, Durga Nagar, Ziaguda</t>
        </is>
      </c>
      <c r="K182" t="str">
        <f>HYPERLINK("https://www.jnafau.ac.in/wp-admin/admin-ajax.php?action=cfdb-file&amp;s=1582701701.3657&amp;form=Alumini&amp;field=ResumeCV","chandrakantha.jpg")</f>
        <v>chandrakantha.jpg</v>
      </c>
      <c r="L182" s="0" t="inlineStr">
        <is>
          <t>CMM.jpg</t>
        </is>
      </c>
    </row>
    <row r="183" spans="1:13">
      <c r="A183" s="0" t="inlineStr">
        <is>
          <t>2020-02-24 19:03:55</t>
        </is>
      </c>
      <c r="B183" s="0" t="inlineStr">
        <is>
          <t>Manjunath Indi</t>
        </is>
      </c>
      <c r="C183" s="0" t="inlineStr">
        <is>
          <t>B.Arch.</t>
        </is>
      </c>
      <c r="D183" s="0" t="inlineStr">
        <is>
          <t>2018</t>
        </is>
      </c>
      <c r="E183" s="0" t="inlineStr">
        <is>
          <t>13011AA017</t>
        </is>
      </c>
      <c r="F183" s="0" t="inlineStr">
        <is>
          <t>Male</t>
        </is>
      </c>
      <c r="G183" s="0" t="inlineStr">
        <is>
          <t>03/29/1995</t>
        </is>
      </c>
      <c r="H183" s="0" t="inlineStr">
        <is>
          <t>manjunath2464@gmail.com</t>
        </is>
      </c>
      <c r="I183" s="0" t="inlineStr">
        <is>
          <t>8688733655</t>
        </is>
      </c>
      <c r="J183" s="0" t="inlineStr">
        <is>
          <t>Plot No.245/A,Raghavendra Colony, Beeramguda, Ameenpur, Hyderabad-502032</t>
        </is>
      </c>
      <c r="K183" t="str">
        <f>HYPERLINK("https://www.jnafau.ac.in/wp-admin/admin-ajax.php?action=cfdb-file&amp;s=1582571035.8170&amp;form=Alumini&amp;field=ResumeCV","Manju.jpg")</f>
        <v>Manju.jpg</v>
      </c>
      <c r="L183" s="0" t="inlineStr">
        <is>
          <t>rsz_1original_degree.jpg</t>
        </is>
      </c>
    </row>
    <row r="184" spans="1:13">
      <c r="A184" s="0" t="inlineStr">
        <is>
          <t>2020-02-19 11:51:10</t>
        </is>
      </c>
      <c r="B184" s="0" t="inlineStr">
        <is>
          <t>Jahnavi Ramachandran</t>
        </is>
      </c>
      <c r="C184" s="0" t="inlineStr">
        <is>
          <t>BFA Photography</t>
        </is>
      </c>
      <c r="D184" s="0" t="inlineStr">
        <is>
          <t>2019</t>
        </is>
      </c>
      <c r="E184" s="0" t="inlineStr">
        <is>
          <t>15021DC006</t>
        </is>
      </c>
      <c r="F184" s="0" t="inlineStr">
        <is>
          <t>Female</t>
        </is>
      </c>
      <c r="G184" s="0" t="inlineStr">
        <is>
          <t>11/16/1996</t>
        </is>
      </c>
      <c r="H184" s="0" t="inlineStr">
        <is>
          <t>pixelpankhh@gmail.com</t>
        </is>
      </c>
      <c r="I184" s="0" t="inlineStr">
        <is>
          <t>8125415035</t>
        </is>
      </c>
      <c r="J184" s="0" t="inlineStr">
        <is>
          <t>Axis Bank road, Masab Tank, 10-5-3/a/25, Sri Sai Krishna Apartments, flat no. F-25, Owaisipura, Masab Tank</t>
        </is>
      </c>
      <c r="K184" t="str">
        <f>HYPERLINK("https://www.jnafau.ac.in/wp-admin/admin-ajax.php?action=cfdb-file&amp;s=1582113070.0556&amp;form=Alumini&amp;field=ResumeCV","ME.jpg")</f>
        <v>ME.jpg</v>
      </c>
      <c r="L184" t="str">
        <f>HYPERLINK("https://www.jnafau.ac.in/wp-admin/admin-ajax.php?action=cfdb-file&amp;s=1582113070.0556&amp;form=Alumini&amp;field=uploaddegree","Original-Degree.jpg")</f>
        <v>Original-Degree.jpg</v>
      </c>
    </row>
    <row r="185" spans="1:13">
      <c r="A185" s="0" t="inlineStr">
        <is>
          <t>2019-12-31 15:44:19</t>
        </is>
      </c>
      <c r="B185" s="0" t="inlineStr">
        <is>
          <t>A.Srija</t>
        </is>
      </c>
      <c r="C185" s="0" t="inlineStr">
        <is>
          <t>DTDP</t>
        </is>
      </c>
      <c r="D185" s="0" t="inlineStr">
        <is>
          <t>2018</t>
        </is>
      </c>
      <c r="E185" s="0" t="inlineStr">
        <is>
          <t>14011BC007</t>
        </is>
      </c>
      <c r="F185" s="0" t="inlineStr">
        <is>
          <t>Female</t>
        </is>
      </c>
      <c r="G185" s="0" t="inlineStr">
        <is>
          <t>08/11/1997</t>
        </is>
      </c>
      <c r="H185" s="0" t="inlineStr">
        <is>
          <t>srijamothukuri@gmail.com</t>
        </is>
      </c>
      <c r="I185" s="0" t="inlineStr">
        <is>
          <t>7893068044</t>
        </is>
      </c>
      <c r="J185" s="0" t="inlineStr">
        <is>
          <t>NRS RESIDENCY,FLAT NO.202,B BLOCK, Sree prabhupada township,kondapur</t>
        </is>
      </c>
      <c r="K185" t="str">
        <f>HYPERLINK("https://www.jnafau.ac.in/wp-admin/admin-ajax.php?action=cfdb-file&amp;s=1577807059.8056&amp;form=Alumini&amp;field=ResumeCV","srija.jpg")</f>
        <v>srija.jpg</v>
      </c>
      <c r="L185" t="str">
        <f>HYPERLINK("https://www.jnafau.ac.in/wp-admin/admin-ajax.php?action=cfdb-file&amp;s=1577807059.8056&amp;form=Alumini&amp;field=uploaddegree","b88d9038-347d-4c7c-984b-2bd62bc59467.jpg")</f>
        <v>b88d9038-347d-4c7c-984b-2bd62bc59467.jpg</v>
      </c>
    </row>
    <row r="186" spans="1:13">
      <c r="A186" s="0" t="inlineStr">
        <is>
          <t>2019-12-31 15:43:02</t>
        </is>
      </c>
      <c r="B186" s="0" t="inlineStr">
        <is>
          <t>Srija A</t>
        </is>
      </c>
      <c r="C186" s="0" t="inlineStr">
        <is>
          <t>DTDP</t>
        </is>
      </c>
      <c r="D186" s="0" t="inlineStr">
        <is>
          <t>2018</t>
        </is>
      </c>
      <c r="E186" s="0" t="inlineStr">
        <is>
          <t>14011BC007</t>
        </is>
      </c>
      <c r="F186" s="0" t="inlineStr">
        <is>
          <t>Female</t>
        </is>
      </c>
      <c r="G186" s="0" t="inlineStr">
        <is>
          <t>08/11/1997</t>
        </is>
      </c>
      <c r="H186" s="0" t="inlineStr">
        <is>
          <t>srijamothukuri@gmail.com</t>
        </is>
      </c>
      <c r="I186" s="0" t="inlineStr">
        <is>
          <t>7893068044</t>
        </is>
      </c>
      <c r="J186" s="0" t="inlineStr">
        <is>
          <t>Naraynaguda</t>
        </is>
      </c>
      <c r="K186" t="str">
        <f>HYPERLINK("https://www.jnafau.ac.in/wp-admin/admin-ajax.php?action=cfdb-file&amp;s=1577806982.8143&amp;form=Alumini&amp;field=ResumeCV","srija.jpg")</f>
        <v>srija.jpg</v>
      </c>
      <c r="L186" t="str">
        <f>HYPERLINK("https://www.jnafau.ac.in/wp-admin/admin-ajax.php?action=cfdb-file&amp;s=1577806982.8143&amp;form=Alumini&amp;field=uploaddegree","b88d9038-347d-4c7c-984b-2bd62bc59467.jpg")</f>
        <v>b88d9038-347d-4c7c-984b-2bd62bc59467.jpg</v>
      </c>
    </row>
    <row r="187" spans="1:13">
      <c r="A187" s="0" t="inlineStr">
        <is>
          <t>2019-12-06 18:08:06</t>
        </is>
      </c>
      <c r="B187" s="0" t="inlineStr">
        <is>
          <t>sadia fatima</t>
        </is>
      </c>
      <c r="C187" s="0" t="inlineStr">
        <is>
          <t>B.arch</t>
        </is>
      </c>
      <c r="D187" s="0" t="inlineStr">
        <is>
          <t>2013</t>
        </is>
      </c>
      <c r="E187" s="0" t="inlineStr">
        <is>
          <t>08011AA026</t>
        </is>
      </c>
      <c r="F187" s="0" t="inlineStr">
        <is>
          <t>Female</t>
        </is>
      </c>
      <c r="G187" s="0" t="inlineStr">
        <is>
          <t>07/28/1990</t>
        </is>
      </c>
      <c r="H187" s="0" t="inlineStr">
        <is>
          <t>sadia.fatima2114@gmail.com</t>
        </is>
      </c>
      <c r="I187" s="0" t="inlineStr">
        <is>
          <t>9948104791</t>
        </is>
      </c>
      <c r="J187" s="0" t="inlineStr">
        <is>
          <t>Mak castle apt flat no. 404 ,golden heights colony upperpally Rajender nagar 500048</t>
        </is>
      </c>
      <c r="K187" t="str">
        <f>HYPERLINK("https://www.jnafau.ac.in/wp-admin/admin-ajax.php?action=cfdb-file&amp;s=1575655686.9508&amp;form=Alumini&amp;field=ResumeCV","my-pic.jpg")</f>
        <v>my-pic.jpg</v>
      </c>
      <c r="L187" t="str">
        <f>HYPERLINK("https://www.jnafau.ac.in/wp-admin/admin-ajax.php?action=cfdb-file&amp;s=1575655686.9508&amp;form=Alumini&amp;field=uploaddegree","degree.jpg")</f>
        <v>degree.jpg</v>
      </c>
    </row>
    <row r="188" spans="1:13">
      <c r="A188" s="0" t="inlineStr">
        <is>
          <t>2019-12-04 00:53:23</t>
        </is>
      </c>
      <c r="B188" s="0" t="inlineStr">
        <is>
          <t>Saurabh telaprolu </t>
        </is>
      </c>
      <c r="C188" s="0" t="inlineStr">
        <is>
          <t>B.ARCH</t>
        </is>
      </c>
      <c r="D188" s="0" t="inlineStr">
        <is>
          <t>2015</t>
        </is>
      </c>
      <c r="E188" s="0" t="inlineStr">
        <is>
          <t>10011AA036</t>
        </is>
      </c>
      <c r="F188" s="0" t="inlineStr">
        <is>
          <t>Male</t>
        </is>
      </c>
      <c r="G188" s="0" t="inlineStr">
        <is>
          <t>06/02/1993</t>
        </is>
      </c>
      <c r="H188" s="0" t="inlineStr">
        <is>
          <t>tsarchitect1@gmail.com</t>
        </is>
      </c>
      <c r="I188" s="0" t="inlineStr">
        <is>
          <t>9848188868</t>
        </is>
      </c>
      <c r="J188" s="0" t="inlineStr">
        <is>
          <t>E venue apts flat no 305  road no 14 banjarahills hyd.500034</t>
        </is>
      </c>
      <c r="K188" t="str">
        <f>HYPERLINK("https://www.jnafau.ac.in/wp-admin/admin-ajax.php?action=cfdb-file&amp;s=1575420803.9949&amp;form=Alumini&amp;field=ResumeCV","20191203_194630.jpg")</f>
        <v>20191203_194630.jpg</v>
      </c>
      <c r="L188" t="str">
        <f>HYPERLINK("https://www.jnafau.ac.in/wp-admin/admin-ajax.php?action=cfdb-file&amp;s=1575420803.9949&amp;form=Alumini&amp;field=uploaddegree","20191203_195214.jpg")</f>
        <v>20191203_195214.jpg</v>
      </c>
    </row>
    <row r="189" spans="1:13">
      <c r="A189" s="0" t="inlineStr">
        <is>
          <t>2019-12-03 10:55:48</t>
        </is>
      </c>
      <c r="B189" s="0" t="inlineStr">
        <is>
          <t>Nikhil</t>
        </is>
      </c>
      <c r="C189" s="0" t="inlineStr">
        <is>
          <t>DTDP</t>
        </is>
      </c>
      <c r="D189" s="0" t="inlineStr">
        <is>
          <t>2016</t>
        </is>
      </c>
      <c r="E189" s="0" t="inlineStr">
        <is>
          <t>12011BC018</t>
        </is>
      </c>
      <c r="F189" s="0" t="inlineStr">
        <is>
          <t>Male</t>
        </is>
      </c>
      <c r="G189" s="0" t="inlineStr">
        <is>
          <t>03/04/1994</t>
        </is>
      </c>
      <c r="H189" s="0" t="inlineStr">
        <is>
          <t>nikhilreddy094@gmail.com</t>
        </is>
      </c>
      <c r="I189" s="0" t="inlineStr">
        <is>
          <t>9533989734</t>
        </is>
      </c>
      <c r="J189" s="0" t="inlineStr">
        <is>
          <t>Nizampet</t>
        </is>
      </c>
      <c r="K189" t="str">
        <f>HYPERLINK("https://www.jnafau.ac.in/wp-admin/admin-ajax.php?action=cfdb-file&amp;s=1575370548.1780&amp;form=Alumini&amp;field=ResumeCV","Passport-Size-Photo.jpg")</f>
        <v>Passport-Size-Photo.jpg</v>
      </c>
      <c r="L189" t="str">
        <f>HYPERLINK("https://www.jnafau.ac.in/wp-admin/admin-ajax.php?action=cfdb-file&amp;s=1575370548.1780&amp;form=Alumini&amp;field=uploaddegree","Original-Degree.pdf")</f>
        <v>Original-Degree.pdf</v>
      </c>
    </row>
    <row r="190" spans="1:13">
      <c r="A190" s="0" t="inlineStr">
        <is>
          <t>2019-12-03 09:11:47</t>
        </is>
      </c>
      <c r="B190" s="0" t="inlineStr">
        <is>
          <t>R Divakar Babu</t>
        </is>
      </c>
      <c r="C190" s="0" t="inlineStr">
        <is>
          <t>applied arts</t>
        </is>
      </c>
      <c r="D190" s="0" t="inlineStr">
        <is>
          <t>2013</t>
        </is>
      </c>
      <c r="E190" s="0" t="inlineStr">
        <is>
          <t>09021DA045</t>
        </is>
      </c>
      <c r="F190" s="0" t="inlineStr">
        <is>
          <t>Male</t>
        </is>
      </c>
      <c r="G190" s="0" t="inlineStr">
        <is>
          <t>06/01/1992</t>
        </is>
      </c>
      <c r="H190" s="0" t="inlineStr">
        <is>
          <t>diwakarbabu91@gmail.com</t>
        </is>
      </c>
      <c r="I190" s="0" t="inlineStr">
        <is>
          <t>9542482198</t>
        </is>
      </c>
      <c r="J190" s="0" t="inlineStr">
        <is>
          <t>Hyderabad</t>
        </is>
      </c>
      <c r="K190" t="str">
        <f>HYPERLINK("https://www.jnafau.ac.in/wp-admin/admin-ajax.php?action=cfdb-file&amp;s=1575364307.7698&amp;form=Alumini&amp;field=ResumeCV","Divakar.png")</f>
        <v>Divakar.png</v>
      </c>
      <c r="L190" t="str">
        <f>HYPERLINK("https://www.jnafau.ac.in/wp-admin/admin-ajax.php?action=cfdb-file&amp;s=1575364307.7698&amp;form=Alumini&amp;field=uploaddegree","Scan009.jpg")</f>
        <v>Scan009.jpg</v>
      </c>
    </row>
    <row r="191" spans="1:13">
      <c r="A191" s="0" t="inlineStr">
        <is>
          <t>2019-12-03 09:08:49</t>
        </is>
      </c>
      <c r="B191" s="0" t="inlineStr">
        <is>
          <t>R Divakar Babu</t>
        </is>
      </c>
      <c r="C191" s="0" t="inlineStr">
        <is>
          <t>applied arts</t>
        </is>
      </c>
      <c r="D191" s="0" t="inlineStr">
        <is>
          <t>2013</t>
        </is>
      </c>
      <c r="E191" s="0" t="inlineStr">
        <is>
          <t>09021DA045</t>
        </is>
      </c>
      <c r="F191" s="0" t="inlineStr">
        <is>
          <t>Male</t>
        </is>
      </c>
      <c r="G191" s="0" t="inlineStr">
        <is>
          <t>06/01/1992</t>
        </is>
      </c>
      <c r="H191" s="0" t="inlineStr">
        <is>
          <t>diwakarbabu91@gmail.com</t>
        </is>
      </c>
      <c r="I191" s="0" t="inlineStr">
        <is>
          <t>9542482198</t>
        </is>
      </c>
      <c r="J191" s="0" t="inlineStr">
        <is>
          <t>Hyderabad</t>
        </is>
      </c>
      <c r="K191" t="str">
        <f>HYPERLINK("https://www.jnafau.ac.in/wp-admin/admin-ajax.php?action=cfdb-file&amp;s=1575364129.1589&amp;form=Alumini&amp;field=ResumeCV","Divakar.png")</f>
        <v>Divakar.png</v>
      </c>
      <c r="L191" t="str">
        <f>HYPERLINK("https://www.jnafau.ac.in/wp-admin/admin-ajax.php?action=cfdb-file&amp;s=1575364129.1589&amp;form=Alumini&amp;field=uploaddegree","Scan009.jpg")</f>
        <v>Scan009.jpg</v>
      </c>
    </row>
    <row r="192" spans="1:13">
      <c r="A192" s="0" t="inlineStr">
        <is>
          <t>2019-12-03 09:08:10</t>
        </is>
      </c>
      <c r="B192" s="0" t="inlineStr">
        <is>
          <t>R Divakar Babu</t>
        </is>
      </c>
      <c r="C192" s="0" t="inlineStr">
        <is>
          <t>applied arts</t>
        </is>
      </c>
      <c r="D192" s="0" t="inlineStr">
        <is>
          <t>2013</t>
        </is>
      </c>
      <c r="E192" s="0" t="inlineStr">
        <is>
          <t>09021DA045</t>
        </is>
      </c>
      <c r="F192" s="0" t="inlineStr">
        <is>
          <t>Male</t>
        </is>
      </c>
      <c r="G192" s="0" t="inlineStr">
        <is>
          <t>06/01/1992</t>
        </is>
      </c>
      <c r="H192" s="0" t="inlineStr">
        <is>
          <t>diwakarbabu91@gmail.com</t>
        </is>
      </c>
      <c r="I192" s="0" t="inlineStr">
        <is>
          <t>9542482198</t>
        </is>
      </c>
      <c r="J192" s="0" t="inlineStr">
        <is>
          <t>Hyderabad</t>
        </is>
      </c>
      <c r="K192" t="str">
        <f>HYPERLINK("https://www.jnafau.ac.in/wp-admin/admin-ajax.php?action=cfdb-file&amp;s=1575364090.9797&amp;form=Alumini&amp;field=ResumeCV","Divakar.png")</f>
        <v>Divakar.png</v>
      </c>
      <c r="L192" t="str">
        <f>HYPERLINK("https://www.jnafau.ac.in/wp-admin/admin-ajax.php?action=cfdb-file&amp;s=1575364090.9797&amp;form=Alumini&amp;field=uploaddegree","Scan009.jpg")</f>
        <v>Scan009.jpg</v>
      </c>
    </row>
    <row r="193" spans="1:13">
      <c r="A193" s="0" t="inlineStr">
        <is>
          <t>2019-12-03 09:07:33</t>
        </is>
      </c>
      <c r="B193" s="0" t="inlineStr">
        <is>
          <t>R Divakar Babu</t>
        </is>
      </c>
      <c r="C193" s="0" t="inlineStr">
        <is>
          <t>applied arts</t>
        </is>
      </c>
      <c r="D193" s="0" t="inlineStr">
        <is>
          <t>2013</t>
        </is>
      </c>
      <c r="E193" s="0" t="inlineStr">
        <is>
          <t>09021DA045</t>
        </is>
      </c>
      <c r="F193" s="0" t="inlineStr">
        <is>
          <t>Male</t>
        </is>
      </c>
      <c r="G193" s="0" t="inlineStr">
        <is>
          <t>06/01/1992</t>
        </is>
      </c>
      <c r="H193" s="0" t="inlineStr">
        <is>
          <t>diwakarbabu91@gmail.com</t>
        </is>
      </c>
      <c r="I193" s="0" t="inlineStr">
        <is>
          <t>9542482198</t>
        </is>
      </c>
      <c r="J193" s="0" t="inlineStr">
        <is>
          <t>Hyderabad</t>
        </is>
      </c>
      <c r="K193" t="str">
        <f>HYPERLINK("https://www.jnafau.ac.in/wp-admin/admin-ajax.php?action=cfdb-file&amp;s=1575364053.8139&amp;form=Alumini&amp;field=ResumeCV","Divakar.png")</f>
        <v>Divakar.png</v>
      </c>
      <c r="L193" t="str">
        <f>HYPERLINK("https://www.jnafau.ac.in/wp-admin/admin-ajax.php?action=cfdb-file&amp;s=1575364053.8139&amp;form=Alumini&amp;field=uploaddegree","Scan009.jpg")</f>
        <v>Scan009.jpg</v>
      </c>
    </row>
    <row r="194" spans="1:13">
      <c r="A194" s="0" t="inlineStr">
        <is>
          <t>2019-10-31 09:57:25</t>
        </is>
      </c>
      <c r="B194" s="0" t="inlineStr">
        <is>
          <t>Adlagatta Sahithi </t>
        </is>
      </c>
      <c r="C194" s="0" t="inlineStr">
        <is>
          <t>DTDP</t>
        </is>
      </c>
      <c r="D194" s="0" t="inlineStr">
        <is>
          <t>2016</t>
        </is>
      </c>
      <c r="E194" s="0" t="inlineStr">
        <is>
          <t>12011BC001</t>
        </is>
      </c>
      <c r="F194" s="0" t="inlineStr">
        <is>
          <t>Female</t>
        </is>
      </c>
      <c r="G194" s="0" t="inlineStr">
        <is>
          <t>24-05-1994</t>
        </is>
      </c>
      <c r="H194" s="0" t="inlineStr">
        <is>
          <t>sahithiadlagatta66@gmail.com</t>
        </is>
      </c>
      <c r="I194" s="0" t="inlineStr">
        <is>
          <t>9701615420</t>
        </is>
      </c>
      <c r="J194" s="0" t="inlineStr">
        <is>
          <t>1-2-220 krishnanagar jagtial</t>
        </is>
      </c>
      <c r="K194" t="str">
        <f>HYPERLINK("https://www.jnafau.ac.in/wp-admin/admin-ajax.php?action=cfdb-file&amp;s=1572515845.9993&amp;form=Alumini&amp;field=ResumeCV","Sahithi.jpg")</f>
        <v>Sahithi.jpg</v>
      </c>
      <c r="L194" t="str">
        <f>HYPERLINK("https://www.jnafau.ac.in/wp-admin/admin-ajax.php?action=cfdb-file&amp;s=1572515845.9993&amp;form=Alumini&amp;field=uploaddegree","provisional.jpg")</f>
        <v>provisional.jpg</v>
      </c>
    </row>
    <row r="195" spans="1:13">
      <c r="A195" s="0" t="inlineStr">
        <is>
          <t>2019-10-28 05:15:12</t>
        </is>
      </c>
      <c r="B195" s="0" t="inlineStr">
        <is>
          <t>M.Neha</t>
        </is>
      </c>
      <c r="C195" s="0" t="inlineStr">
        <is>
          <t>DTDP</t>
        </is>
      </c>
      <c r="D195" s="0" t="inlineStr">
        <is>
          <t>2018</t>
        </is>
      </c>
      <c r="E195" s="0" t="inlineStr">
        <is>
          <t>14011BC020</t>
        </is>
      </c>
      <c r="F195" s="0" t="inlineStr">
        <is>
          <t>Female</t>
        </is>
      </c>
      <c r="G195" s="0" t="inlineStr">
        <is>
          <t>05/28/1997</t>
        </is>
      </c>
      <c r="H195" s="0" t="inlineStr">
        <is>
          <t>masetty.neha@gmail.com</t>
        </is>
      </c>
      <c r="I195" s="0" t="inlineStr">
        <is>
          <t>7780134824</t>
        </is>
      </c>
      <c r="J195" s="0" t="inlineStr">
        <is>
          <t>good shed road,hyderabad</t>
        </is>
      </c>
      <c r="K195" t="str">
        <f>HYPERLINK("https://www.jnafau.ac.in/wp-admin/admin-ajax.php?action=cfdb-file&amp;s=1572239712.3598&amp;form=Alumini&amp;field=ResumeCV","photo.jpg")</f>
        <v>photo.jpg</v>
      </c>
      <c r="L195" t="str">
        <f>HYPERLINK("https://www.jnafau.ac.in/wp-admin/admin-ajax.php?action=cfdb-file&amp;s=1572239712.3598&amp;form=Alumini&amp;field=uploaddegree","DEGREE-CERTIFICATE.jpg")</f>
        <v>DEGREE-CERTIFICATE.jpg</v>
      </c>
    </row>
    <row r="196" spans="1:13">
      <c r="A196" s="0" t="inlineStr">
        <is>
          <t>2019-10-25 05:17:20</t>
        </is>
      </c>
      <c r="B196" s="0" t="inlineStr">
        <is>
          <t>MADIPALLY VAMSHI KRISHNA</t>
        </is>
      </c>
      <c r="C196" s="0" t="inlineStr">
        <is>
          <t>B-TECH DTDP</t>
        </is>
      </c>
      <c r="D196" s="0" t="inlineStr">
        <is>
          <t>2016</t>
        </is>
      </c>
      <c r="E196" s="0" t="inlineStr">
        <is>
          <t>12011BC027</t>
        </is>
      </c>
      <c r="F196" s="0" t="inlineStr">
        <is>
          <t>Male</t>
        </is>
      </c>
      <c r="G196" s="0" t="inlineStr">
        <is>
          <t>12/17/1994</t>
        </is>
      </c>
      <c r="H196" s="0" t="inlineStr">
        <is>
          <t>VAMSHI.M.94@GMAIL.COM</t>
        </is>
      </c>
      <c r="I196" s="0" t="inlineStr">
        <is>
          <t>8790794748</t>
        </is>
      </c>
      <c r="J196" s="0" t="inlineStr">
        <is>
          <t>H:NO:- 4-6-6 INDIRA NAGAR  PEDDAPALLI PEDDAPALLI 505172 </t>
        </is>
      </c>
      <c r="K196" t="str">
        <f>HYPERLINK("https://www.jnafau.ac.in/wp-admin/admin-ajax.php?action=cfdb-file&amp;s=1571980640.8617&amp;form=Alumini&amp;field=ResumeCV","SCANNED-PASS-PORT-SIZE-IMAGE.jpg")</f>
        <v>SCANNED-PASS-PORT-SIZE-IMAGE.jpg</v>
      </c>
      <c r="L196" t="str">
        <f>HYPERLINK("https://www.jnafau.ac.in/wp-admin/admin-ajax.php?action=cfdb-file&amp;s=1571980640.8617&amp;form=Alumini&amp;field=uploaddegree","ORIGINAL-DEGREE-CERTIFICATE.pdf")</f>
        <v>ORIGINAL-DEGREE-CERTIFICATE.pdf</v>
      </c>
    </row>
    <row r="197" spans="1:13">
      <c r="A197" s="0" t="inlineStr">
        <is>
          <t>2019-10-24 12:10:45</t>
        </is>
      </c>
      <c r="B197" s="0" t="inlineStr">
        <is>
          <t>KARNE ADITHYA</t>
        </is>
      </c>
      <c r="C197" s="0" t="inlineStr">
        <is>
          <t>DTDP</t>
        </is>
      </c>
      <c r="D197" s="0" t="inlineStr">
        <is>
          <t>2016</t>
        </is>
      </c>
      <c r="E197" s="0" t="inlineStr">
        <is>
          <t>12011BC023</t>
        </is>
      </c>
      <c r="F197" s="0" t="inlineStr">
        <is>
          <t>Male</t>
        </is>
      </c>
      <c r="G197" s="0" t="inlineStr">
        <is>
          <t>07/23/1995</t>
        </is>
      </c>
      <c r="H197" s="0" t="inlineStr">
        <is>
          <t>adhityakarne@gmail.com</t>
        </is>
      </c>
      <c r="I197" s="0" t="inlineStr">
        <is>
          <t>9052944773</t>
        </is>
      </c>
      <c r="J197" s="0" t="inlineStr">
        <is>
          <t>H.no-10-179,Goliwada,mdl- Dharmaapuri,Dist -Jagtial,Telangana,pincode -505425</t>
        </is>
      </c>
      <c r="K197" s="0" t="inlineStr">
        <is>
          <t>Screenshot_2019-10-24-15-07-57-84.png</t>
        </is>
      </c>
      <c r="L197" s="0" t="inlineStr">
        <is>
          <t>Screenshot_2019-10-24-15-08-45-70_e2d5b3f32b79de1d45acd1fad96fbb0f.png</t>
        </is>
      </c>
    </row>
    <row r="198" spans="1:13">
      <c r="A198" s="0" t="inlineStr">
        <is>
          <t>2019-10-24 11:46:46</t>
        </is>
      </c>
      <c r="B198" s="0" t="inlineStr">
        <is>
          <t>TIRUVURU VENKATA SAI VISHAL</t>
        </is>
      </c>
      <c r="C198" s="0" t="inlineStr">
        <is>
          <t>DTDP</t>
        </is>
      </c>
      <c r="D198" s="0" t="inlineStr">
        <is>
          <t>2018</t>
        </is>
      </c>
      <c r="E198" s="0" t="inlineStr">
        <is>
          <t>14011BC033</t>
        </is>
      </c>
      <c r="F198" s="0" t="inlineStr">
        <is>
          <t>Male</t>
        </is>
      </c>
      <c r="G198" s="0" t="inlineStr">
        <is>
          <t>05/06/1997</t>
        </is>
      </c>
      <c r="H198" s="0" t="inlineStr">
        <is>
          <t>tvsvishal27@gmail.com</t>
        </is>
      </c>
      <c r="I198" s="0" t="inlineStr">
        <is>
          <t>9676506602</t>
        </is>
      </c>
      <c r="J198" s="0" t="inlineStr">
        <is>
          <t>K2 SECTORC AWHOCOLONY NEAR BOWENPALLY MARKET, Secunderabad</t>
        </is>
      </c>
      <c r="K198" t="str">
        <f>HYPERLINK("https://www.jnafau.ac.in/wp-admin/admin-ajax.php?action=cfdb-file&amp;s=1571917606.6156&amp;form=Alumini&amp;field=ResumeCV","Latest-Photo_1.jpg")</f>
        <v>Latest-Photo_1.jpg</v>
      </c>
      <c r="L198" t="str">
        <f>HYPERLINK("https://www.jnafau.ac.in/wp-admin/admin-ajax.php?action=cfdb-file&amp;s=1571917606.6156&amp;form=Alumini&amp;field=uploaddegree","B.tech-Provisional-Certificate_1.jpg")</f>
        <v>B.tech-Provisional-Certificate_1.jpg</v>
      </c>
    </row>
    <row r="199" spans="1:13">
      <c r="A199" s="0" t="inlineStr">
        <is>
          <t>2019-10-24 11:14:02</t>
        </is>
      </c>
      <c r="B199" s="0" t="inlineStr">
        <is>
          <t>K SAIVEER</t>
        </is>
      </c>
      <c r="C199" s="0" t="inlineStr">
        <is>
          <t>DIGITAL TECHNIQUES FOR DESIGN AND PLANNING</t>
        </is>
      </c>
      <c r="D199" s="0" t="inlineStr">
        <is>
          <t>2018</t>
        </is>
      </c>
      <c r="E199" s="0" t="inlineStr">
        <is>
          <t>14011BC015</t>
        </is>
      </c>
      <c r="F199" s="0" t="inlineStr">
        <is>
          <t>Male</t>
        </is>
      </c>
      <c r="G199" s="0" t="inlineStr">
        <is>
          <t>04/19/1996</t>
        </is>
      </c>
      <c r="H199" s="0" t="inlineStr">
        <is>
          <t>piratesaiveer@gmail.com</t>
        </is>
      </c>
      <c r="I199" s="0" t="inlineStr">
        <is>
          <t>9010631684</t>
        </is>
      </c>
      <c r="J199" s="0" t="inlineStr">
        <is>
          <t>304/c block, Amsri central court, old lancer lines , beside srikara hospital , secunderabad</t>
        </is>
      </c>
      <c r="K199" t="str">
        <f>HYPERLINK("https://www.jnafau.ac.in/wp-admin/admin-ajax.php?action=cfdb-file&amp;s=1571915642.8795&amp;form=Alumini&amp;field=ResumeCV","saiveer.jpg")</f>
        <v>saiveer.jpg</v>
      </c>
      <c r="L199" t="str">
        <f>HYPERLINK("https://www.jnafau.ac.in/wp-admin/admin-ajax.php?action=cfdb-file&amp;s=1571915642.8795&amp;form=Alumini&amp;field=uploaddegree","provisonal.jpg")</f>
        <v>provisonal.jpg</v>
      </c>
    </row>
    <row r="200" spans="1:13">
      <c r="A200" s="0" t="inlineStr">
        <is>
          <t>2019-10-24 10:44:08</t>
        </is>
      </c>
      <c r="B200" s="0" t="inlineStr">
        <is>
          <t>Prithviraj</t>
        </is>
      </c>
      <c r="C200" s="0" t="inlineStr">
        <is>
          <t>Dtdp</t>
        </is>
      </c>
      <c r="D200" s="0" t="inlineStr">
        <is>
          <t>2012</t>
        </is>
      </c>
      <c r="E200" s="0" t="inlineStr">
        <is>
          <t>08011bc023</t>
        </is>
      </c>
      <c r="F200" s="0" t="inlineStr">
        <is>
          <t>Male</t>
        </is>
      </c>
      <c r="G200" s="0" t="inlineStr">
        <is>
          <t>10/01/1990</t>
        </is>
      </c>
      <c r="H200" s="0" t="inlineStr">
        <is>
          <t>raj080423@gmail.com</t>
        </is>
      </c>
      <c r="I200" s="0" t="inlineStr">
        <is>
          <t>8128131243</t>
        </is>
      </c>
      <c r="J200" s="0" t="inlineStr">
        <is>
          <t>Masabtank</t>
        </is>
      </c>
      <c r="K200" t="str">
        <f>HYPERLINK("https://www.jnafau.ac.in/wp-admin/admin-ajax.php?action=cfdb-file&amp;s=1571913848.5005&amp;form=Alumini&amp;field=ResumeCV","prithvi-raj.jpg")</f>
        <v>prithvi-raj.jpg</v>
      </c>
      <c r="L200" s="0" t="inlineStr">
        <is>
          <t>IMG_20191024_161257.jpg</t>
        </is>
      </c>
    </row>
    <row r="201" spans="1:13">
      <c r="A201" s="0" t="inlineStr">
        <is>
          <t>2019-10-17 06:18:14</t>
        </is>
      </c>
      <c r="B201" s="0" t="inlineStr">
        <is>
          <t>YERRAMSETTY VIJAY KUMAR</t>
        </is>
      </c>
      <c r="C201" s="0" t="inlineStr">
        <is>
          <t>BFA (PHOTOGRAPHY AND VISUAL COMMUNICATIONS)</t>
        </is>
      </c>
      <c r="D201" s="0" t="inlineStr">
        <is>
          <t>2010</t>
        </is>
      </c>
      <c r="E201" s="0" t="inlineStr">
        <is>
          <t>06051C0327</t>
        </is>
      </c>
      <c r="F201" s="0" t="inlineStr">
        <is>
          <t>Male</t>
        </is>
      </c>
      <c r="G201" s="0" t="inlineStr">
        <is>
          <t>05/20/1988</t>
        </is>
      </c>
      <c r="H201" s="0" t="inlineStr">
        <is>
          <t>ASIPHOTOGRAPHER.VIJAY@GMAIL.COM</t>
        </is>
      </c>
      <c r="I201" s="0" t="inlineStr">
        <is>
          <t>8594869493</t>
        </is>
      </c>
      <c r="J201" s="0" t="inlineStr">
        <is>
          <t>FLAT NO 602 A, PURATATTVA NIVAS, SATYANAGAR, BHUBANESWAR, ODISHA </t>
        </is>
      </c>
      <c r="K201" t="str">
        <f>HYPERLINK("https://www.jnafau.ac.in/wp-admin/admin-ajax.php?action=cfdb-file&amp;s=1571293094.1074&amp;form=Alumini&amp;field=ResumeCV","001.jpg")</f>
        <v>001.jpg</v>
      </c>
      <c r="L201" t="str">
        <f>HYPERLINK("https://www.jnafau.ac.in/wp-admin/admin-ajax.php?action=cfdb-file&amp;s=1571293094.1074&amp;form=Alumini&amp;field=uploaddegree","od.pdf")</f>
        <v>od.pdf</v>
      </c>
    </row>
    <row r="202" spans="1:13">
      <c r="A202" s="0" t="inlineStr">
        <is>
          <t>2019-10-14 14:36:58</t>
        </is>
      </c>
      <c r="B202" s="0" t="inlineStr">
        <is>
          <t>P SUDHEER REDDY</t>
        </is>
      </c>
      <c r="C202" s="0" t="inlineStr">
        <is>
          <t>B.Arch</t>
        </is>
      </c>
      <c r="D202" s="0" t="inlineStr">
        <is>
          <t>1994</t>
        </is>
      </c>
      <c r="E202" s="0" t="inlineStr">
        <is>
          <t>8916</t>
        </is>
      </c>
      <c r="F202" s="0" t="inlineStr">
        <is>
          <t>Male</t>
        </is>
      </c>
      <c r="G202" s="0" t="inlineStr">
        <is>
          <t>21/07/1972</t>
        </is>
      </c>
      <c r="H202" s="0" t="inlineStr">
        <is>
          <t>sudheerpirakala@gmail.com</t>
        </is>
      </c>
      <c r="I202" s="0" t="inlineStr">
        <is>
          <t>9290485811</t>
        </is>
      </c>
      <c r="J202" s="0" t="inlineStr">
        <is>
          <t>Flat no F1,Plot No-149,VKR Apartment, Saptagiri colony,Sainikpuri, Secunderabad-500094</t>
        </is>
      </c>
      <c r="K202" t="str">
        <f>HYPERLINK("https://www.jnafau.ac.in/wp-admin/admin-ajax.php?action=cfdb-file&amp;s=1571063818.2195&amp;form=Alumini&amp;field=ResumeCV","FB_IMG_1535100996762.jpg")</f>
        <v>FB_IMG_1535100996762.jpg</v>
      </c>
      <c r="L202" s="0" t="inlineStr">
        <is>
          <t>IMG_20170228_083955.jpg</t>
        </is>
      </c>
    </row>
    <row r="203" spans="1:13">
      <c r="A203" s="0" t="inlineStr">
        <is>
          <t>2019-09-15 13:13:32</t>
        </is>
      </c>
      <c r="B203" s="0" t="inlineStr">
        <is>
          <t>Athulitha Vuppu</t>
        </is>
      </c>
      <c r="C203" s="0" t="inlineStr">
        <is>
          <t>M.Arch.(Interior Design)</t>
        </is>
      </c>
      <c r="D203" s="0" t="inlineStr">
        <is>
          <t>2006</t>
        </is>
      </c>
      <c r="E203" s="0" t="inlineStr">
        <is>
          <t>04041Z0101</t>
        </is>
      </c>
      <c r="F203" s="0" t="inlineStr">
        <is>
          <t>Female</t>
        </is>
      </c>
      <c r="G203" s="0" t="inlineStr">
        <is>
          <t>06/11/1979</t>
        </is>
      </c>
      <c r="H203" s="0" t="inlineStr">
        <is>
          <t>ar.athulitha@gmail.com</t>
        </is>
      </c>
      <c r="I203" s="0" t="inlineStr">
        <is>
          <t>7981321971</t>
        </is>
      </c>
      <c r="J203" s="0" t="inlineStr">
        <is>
          <t>2-3-133/4, road no.1/l, adarsh nagar colony, nagole, Hyderabad</t>
        </is>
      </c>
      <c r="K203" t="str">
        <f>HYPERLINK("https://www.jnafau.ac.in/wp-admin/admin-ajax.php?action=cfdb-file&amp;s=1568553212.0172&amp;form=Alumini&amp;field=ResumeCV","Athulitha-Photo.png")</f>
        <v>Athulitha-Photo.png</v>
      </c>
      <c r="L203" t="str">
        <f>HYPERLINK("https://www.jnafau.ac.in/wp-admin/admin-ajax.php?action=cfdb-file&amp;s=1568553212.0172&amp;form=Alumini&amp;field=uploaddegree","Athulitha-Photo.png")</f>
        <v>Athulitha-Photo.png</v>
      </c>
    </row>
    <row r="204" spans="1:13">
      <c r="A204" s="0" t="inlineStr">
        <is>
          <t>2019-07-11 07:15:09</t>
        </is>
      </c>
      <c r="B204" s="0" t="inlineStr">
        <is>
          <t>AALEMA AHMED KHAN</t>
        </is>
      </c>
      <c r="C204" s="0" t="inlineStr">
        <is>
          <t>DIPLOMA IN ARCHITECTURE</t>
        </is>
      </c>
      <c r="D204" s="0" t="inlineStr">
        <is>
          <t>2018</t>
        </is>
      </c>
      <c r="E204" s="0" t="inlineStr">
        <is>
          <t>15038A5001</t>
        </is>
      </c>
      <c r="F204" s="0" t="inlineStr">
        <is>
          <t>Female</t>
        </is>
      </c>
      <c r="G204" s="0" t="inlineStr">
        <is>
          <t>06/03/1999</t>
        </is>
      </c>
      <c r="H204" s="0" t="inlineStr">
        <is>
          <t>iftakharahmeda1@gmail.com</t>
        </is>
      </c>
      <c r="I204" s="0" t="inlineStr">
        <is>
          <t>8965071992</t>
        </is>
      </c>
      <c r="J204" s="0" t="inlineStr">
        <is>
          <t>3,MAHAVEER COLONY BEHIEND KANTHED PARISAR JAIRA DIStt.RATLAM 457226</t>
        </is>
      </c>
      <c r="K204" t="str">
        <f>HYPERLINK("https://www.jnafau.ac.in/wp-admin/admin-ajax.php?action=cfdb-file&amp;s=1562829309.1214&amp;form=Alumini&amp;field=ResumeCV","RESUME-1.pdf")</f>
        <v>RESUME-1.pdf</v>
      </c>
      <c r="L204" t="str">
        <f>HYPERLINK("https://www.jnafau.ac.in/wp-admin/admin-ajax.php?action=cfdb-file&amp;s=1562829309.1214&amp;form=Alumini&amp;field=uploaddegree","RESUME-1.pdf")</f>
        <v>RESUME-1.pdf</v>
      </c>
    </row>
    <row r="205" spans="1:13">
      <c r="A205" s="0" t="inlineStr">
        <is>
          <t>2019-07-08 10:59:39</t>
        </is>
      </c>
      <c r="B205" s="0" t="inlineStr">
        <is>
          <t>TALARI RAJKUMAR</t>
        </is>
      </c>
      <c r="C205" s="0" t="inlineStr">
        <is>
          <t>MSC. GEOGRAPHY</t>
        </is>
      </c>
      <c r="D205" s="0" t="inlineStr">
        <is>
          <t>2013</t>
        </is>
      </c>
      <c r="E205" s="0" t="inlineStr">
        <is>
          <t>100711524024</t>
        </is>
      </c>
      <c r="F205" s="0" t="inlineStr">
        <is>
          <t>Male</t>
        </is>
      </c>
      <c r="G205" s="0" t="inlineStr">
        <is>
          <t>21/05/1987</t>
        </is>
      </c>
      <c r="H205" s="0" t="inlineStr">
        <is>
          <t>talarirajkumar@gmail.com</t>
        </is>
      </c>
      <c r="I205" s="0" t="inlineStr">
        <is>
          <t>9000426090</t>
        </is>
      </c>
      <c r="J205" s="0" t="inlineStr">
        <is>
          <t>H.NO 7-3-148/1, KUMMARI BAZAR, KHAMMAM URBAN, KHAMMAM DISTRICT</t>
        </is>
      </c>
      <c r="K205" t="str">
        <f>HYPERLINK("https://www.jnafau.ac.in/wp-admin/admin-ajax.php?action=cfdb-file&amp;s=1562583579.6028&amp;form=Alumini&amp;field=ResumeCV","photo.jpg")</f>
        <v>photo.jpg</v>
      </c>
      <c r="L205" t="str">
        <f>HYPERLINK("https://www.jnafau.ac.in/wp-admin/admin-ajax.php?action=cfdb-file&amp;s=1562583579.6028&amp;form=Alumini&amp;field=uploaddegree","5.jpg")</f>
        <v>5.jpg</v>
      </c>
    </row>
    <row r="206" spans="1:13">
      <c r="A206" s="0" t="inlineStr">
        <is>
          <t>2019-06-26 08:52:05</t>
        </is>
      </c>
      <c r="B206" s="0" t="inlineStr">
        <is>
          <t>SIDDHARTHA KODURU</t>
        </is>
      </c>
      <c r="C206" s="0" t="inlineStr">
        <is>
          <t>BACHELOR OF ARCHITECTURE</t>
        </is>
      </c>
      <c r="D206" s="0" t="inlineStr">
        <is>
          <t>2002</t>
        </is>
      </c>
      <c r="E206" s="0" t="inlineStr">
        <is>
          <t>97041B0044</t>
        </is>
      </c>
      <c r="F206" s="0" t="inlineStr">
        <is>
          <t>Male</t>
        </is>
      </c>
      <c r="G206" s="0" t="inlineStr">
        <is>
          <t>04/12/1979</t>
        </is>
      </c>
      <c r="H206" s="0" t="inlineStr">
        <is>
          <t>KODURU.SIDDHARTHA@GMAIL.COM</t>
        </is>
      </c>
      <c r="I206" s="0" t="inlineStr">
        <is>
          <t>9815633436</t>
        </is>
      </c>
      <c r="J206" s="0" t="inlineStr">
        <is>
          <t>Flat No-203, GH-7A, Peace Apartments, Sector-20, Panchkula-134117, Haryana</t>
        </is>
      </c>
      <c r="K206" t="str">
        <f>HYPERLINK("https://www.jnafau.ac.in/wp-admin/admin-ajax.php?action=cfdb-file&amp;s=1561539125.4719&amp;form=Alumini&amp;field=ResumeCV","Siddhartha-Koduru.jpg")</f>
        <v>Siddhartha-Koduru.jpg</v>
      </c>
      <c r="L206" t="str">
        <f>HYPERLINK("https://www.jnafau.ac.in/wp-admin/admin-ajax.php?action=cfdb-file&amp;s=1561539125.4719&amp;form=Alumini&amp;field=uploaddegree","3_MUJ-0452_SIDDHARTHA-KODURU_BArch-Degree.jpg")</f>
        <v>3_MUJ-0452_SIDDHARTHA-KODURU_BArch-Degree.jpg</v>
      </c>
    </row>
    <row r="207" spans="1:13">
      <c r="A207" s="0" t="inlineStr">
        <is>
          <t>2019-06-15 09:14:00</t>
        </is>
      </c>
      <c r="B207" s="0" t="inlineStr">
        <is>
          <t>K V NIRUPAMA</t>
        </is>
      </c>
      <c r="C207" s="0" t="inlineStr">
        <is>
          <t>B.Arch</t>
        </is>
      </c>
      <c r="D207" s="0" t="inlineStr">
        <is>
          <t>2005</t>
        </is>
      </c>
      <c r="E207" s="0" t="inlineStr">
        <is>
          <t>00041B0058</t>
        </is>
      </c>
      <c r="F207" s="0" t="inlineStr">
        <is>
          <t>Female</t>
        </is>
      </c>
      <c r="G207" s="0" t="inlineStr">
        <is>
          <t>08/03/1983</t>
        </is>
      </c>
      <c r="H207" s="0" t="inlineStr">
        <is>
          <t>bknirupama@gmail.com</t>
        </is>
      </c>
      <c r="I207" s="0" t="inlineStr">
        <is>
          <t>9951204136</t>
        </is>
      </c>
      <c r="J207" s="0" t="inlineStr">
        <is>
          <t>guntur</t>
        </is>
      </c>
      <c r="K207" t="str">
        <f>HYPERLINK("https://www.jnafau.ac.in/wp-admin/admin-ajax.php?action=cfdb-file&amp;s=1560590040.3401&amp;form=Alumini&amp;field=ResumeCV","03-K.V.NIRUPAMA.jpg")</f>
        <v>03-K.V.NIRUPAMA.jpg</v>
      </c>
      <c r="L207" t="str">
        <f>HYPERLINK("https://www.jnafau.ac.in/wp-admin/admin-ajax.php?action=cfdb-file&amp;s=1560590040.3401&amp;form=Alumini&amp;field=uploaddegree","B.Arch-OD-Nirupama.pdf")</f>
        <v>B.Arch-OD-Nirupama.pdf</v>
      </c>
    </row>
    <row r="208" spans="1:13">
      <c r="A208" s="0" t="inlineStr">
        <is>
          <t>2019-06-15 09:12:16</t>
        </is>
      </c>
      <c r="B208" s="0" t="inlineStr">
        <is>
          <t>K.V. Nirupama</t>
        </is>
      </c>
      <c r="C208" s="0" t="inlineStr">
        <is>
          <t>B.Arch</t>
        </is>
      </c>
      <c r="D208" s="0" t="inlineStr">
        <is>
          <t>2005</t>
        </is>
      </c>
      <c r="E208" s="0" t="inlineStr">
        <is>
          <t>00041B0058</t>
        </is>
      </c>
      <c r="F208" s="0" t="inlineStr">
        <is>
          <t>Female</t>
        </is>
      </c>
      <c r="G208" s="0" t="inlineStr">
        <is>
          <t>08/03/1983</t>
        </is>
      </c>
      <c r="H208" s="0" t="inlineStr">
        <is>
          <t>bknirupama@gmail.com</t>
        </is>
      </c>
      <c r="I208" s="0" t="inlineStr">
        <is>
          <t>9951204136</t>
        </is>
      </c>
      <c r="J208" s="0" t="inlineStr">
        <is>
          <t>guntur</t>
        </is>
      </c>
      <c r="K208" t="str">
        <f>HYPERLINK("https://www.jnafau.ac.in/wp-admin/admin-ajax.php?action=cfdb-file&amp;s=1560589936.7599&amp;form=Alumini&amp;field=ResumeCV","03-K.V.NIRUPAMA.jpg")</f>
        <v>03-K.V.NIRUPAMA.jpg</v>
      </c>
      <c r="L208" t="str">
        <f>HYPERLINK("https://www.jnafau.ac.in/wp-admin/admin-ajax.php?action=cfdb-file&amp;s=1560589936.7599&amp;form=Alumini&amp;field=uploaddegree","B.Arch-OD-Nirupama.pdf")</f>
        <v>B.Arch-OD-Nirupama.pdf</v>
      </c>
    </row>
    <row r="209" spans="1:13">
      <c r="A209" s="0" t="inlineStr">
        <is>
          <t>2019-04-13 07:31:32</t>
        </is>
      </c>
      <c r="B209" s="0" t="inlineStr">
        <is>
          <t>SHRAVANI REDDY</t>
        </is>
      </c>
      <c r="C209" s="0" t="inlineStr">
        <is>
          <t>B.ARCH</t>
        </is>
      </c>
      <c r="D209" s="0" t="inlineStr">
        <is>
          <t>2018</t>
        </is>
      </c>
      <c r="E209" s="0" t="inlineStr">
        <is>
          <t>13011AA083</t>
        </is>
      </c>
      <c r="F209" s="0" t="inlineStr">
        <is>
          <t>Female</t>
        </is>
      </c>
      <c r="G209" s="0" t="inlineStr">
        <is>
          <t>09/07/1995</t>
        </is>
      </c>
      <c r="H209" s="0" t="inlineStr">
        <is>
          <t>shravanimreddy995@gmail.com</t>
        </is>
      </c>
      <c r="I209" s="0" t="inlineStr">
        <is>
          <t>9502951234</t>
        </is>
      </c>
      <c r="J209" s="0" t="inlineStr">
        <is>
          <t>10-4-771/2/C,SRI RAM NAGAR COLONY,MASAB TANK,HYDERABAD 500028</t>
        </is>
      </c>
      <c r="K209" t="str">
        <f>HYPERLINK("https://www.jnafau.ac.in/wp-admin/admin-ajax.php?action=cfdb-file&amp;s=1555140692.9282&amp;form=Alumini&amp;field=ResumeCV","shravani.jpg")</f>
        <v>shravani.jpg</v>
      </c>
      <c r="L209" t="str">
        <f>HYPERLINK("https://www.jnafau.ac.in/wp-admin/admin-ajax.php?action=cfdb-file&amp;s=1555140692.9282&amp;form=Alumini&amp;field=uploaddegree","shravani1.jpg")</f>
        <v>shravani1.jpg</v>
      </c>
    </row>
    <row r="210" spans="1:13">
      <c r="A210" s="0" t="inlineStr">
        <is>
          <t>2019-03-05 07:40:17</t>
        </is>
      </c>
      <c r="B210" s="0" t="inlineStr">
        <is>
          <t>shaik mohammed irfan</t>
        </is>
      </c>
      <c r="C210" s="0" t="inlineStr">
        <is>
          <t>B.ARCH</t>
        </is>
      </c>
      <c r="D210" s="0" t="inlineStr">
        <is>
          <t>2013</t>
        </is>
      </c>
      <c r="E210" s="0" t="inlineStr">
        <is>
          <t>08011AA032</t>
        </is>
      </c>
      <c r="F210" s="0" t="inlineStr">
        <is>
          <t>Male</t>
        </is>
      </c>
      <c r="G210" s="0" t="inlineStr">
        <is>
          <t>11/15/1990</t>
        </is>
      </c>
      <c r="H210" s="0" t="inlineStr">
        <is>
          <t>ar.shaikirfan@gmail.com</t>
        </is>
      </c>
      <c r="I210" s="0" t="inlineStr">
        <is>
          <t>7989340670</t>
        </is>
      </c>
      <c r="J210" s="0" t="inlineStr">
        <is>
          <t>kurnool</t>
        </is>
      </c>
      <c r="K210" t="str">
        <f>HYPERLINK("https://www.jnafau.ac.in/wp-admin/admin-ajax.php?action=cfdb-file&amp;s=1551771617.1133&amp;form=Alumini&amp;field=ResumeCV","shaik-mohammed-Irfan.jpg")</f>
        <v>shaik-mohammed-Irfan.jpg</v>
      </c>
      <c r="L210" s="0" t="inlineStr">
        <is>
          <t>GRADUATION-MARKLIST-AND-CERTIFICATES.pdf</t>
        </is>
      </c>
    </row>
    <row r="211" spans="1:13">
      <c r="A211" s="0" t="inlineStr">
        <is>
          <t>2019-02-08 18:15:10</t>
        </is>
      </c>
      <c r="B211" s="0" t="inlineStr">
        <is>
          <t>GOPATHI SAI KRISHNA KUMAR</t>
        </is>
      </c>
      <c r="C211" s="0" t="inlineStr">
        <is>
          <t>B. Tech Planning</t>
        </is>
      </c>
      <c r="D211" s="0" t="inlineStr">
        <is>
          <t>2015</t>
        </is>
      </c>
      <c r="E211" s="0" t="inlineStr">
        <is>
          <t>11011BA021</t>
        </is>
      </c>
      <c r="F211" s="0" t="inlineStr">
        <is>
          <t>Male</t>
        </is>
      </c>
      <c r="G211" s="0" t="inlineStr">
        <is>
          <t>09/09/1993</t>
        </is>
      </c>
      <c r="H211" s="0" t="inlineStr">
        <is>
          <t>gopathi.krishna@yahoo.com</t>
        </is>
      </c>
      <c r="I211" s="0" t="inlineStr">
        <is>
          <t>9032383239</t>
        </is>
      </c>
      <c r="J211" s="0" t="inlineStr">
        <is>
          <t>8-3-835, Inside govt. water works QRTS.,</t>
        </is>
      </c>
      <c r="K211" t="str">
        <f>HYPERLINK("https://www.jnafau.ac.in/wp-admin/admin-ajax.php?action=cfdb-file&amp;s=1549649710.6143&amp;form=Alumini&amp;field=ResumeCV","PHOTO0001.jpg")</f>
        <v>PHOTO0001.jpg</v>
      </c>
      <c r="L211" t="str">
        <f>HYPERLINK("https://www.jnafau.ac.in/wp-admin/admin-ajax.php?action=cfdb-file&amp;s=1549649710.6143&amp;form=Alumini&amp;field=uploaddegree","Original-Degree-B.Tech_1.jpg")</f>
        <v>Original-Degree-B.Tech_1.jpg</v>
      </c>
    </row>
    <row r="212" spans="1:13">
      <c r="A212" s="0" t="inlineStr">
        <is>
          <t>2019-01-28 08:43:58</t>
        </is>
      </c>
      <c r="B212" s="0" t="inlineStr">
        <is>
          <t>SHRAVAN</t>
        </is>
      </c>
      <c r="C212" s="0" t="inlineStr">
        <is>
          <t>BFA APPLIED ARTS &amp; VISUAL COMMUNICATION</t>
        </is>
      </c>
      <c r="D212" s="0" t="inlineStr">
        <is>
          <t>2009</t>
        </is>
      </c>
      <c r="E212" s="0" t="inlineStr">
        <is>
          <t>05051C0126</t>
        </is>
      </c>
      <c r="F212" s="0" t="inlineStr">
        <is>
          <t>Male</t>
        </is>
      </c>
      <c r="G212" s="0" t="inlineStr">
        <is>
          <t>08/25/1986</t>
        </is>
      </c>
      <c r="H212" s="0" t="inlineStr">
        <is>
          <t>shravanpeechara@gmail.com</t>
        </is>
      </c>
      <c r="I212" s="0" t="inlineStr">
        <is>
          <t>9398983500</t>
        </is>
      </c>
      <c r="J212" s="0" t="inlineStr">
        <is>
          <t>Hyderabad</t>
        </is>
      </c>
      <c r="K212" t="str">
        <f>HYPERLINK("https://www.jnafau.ac.in/wp-admin/admin-ajax.php?action=cfdb-file&amp;s=1548665038.5733&amp;form=Alumini&amp;field=ResumeCV","shravan.jpg")</f>
        <v>shravan.jpg</v>
      </c>
      <c r="L212" s="0" t="inlineStr">
        <is>
          <t>B.F.A_Certificate_Low.jpg</t>
        </is>
      </c>
    </row>
    <row r="213" spans="1:13">
      <c r="A213" s="0" t="inlineStr">
        <is>
          <t>2019-01-19 05:38:47</t>
        </is>
      </c>
      <c r="B213" s="0" t="inlineStr">
        <is>
          <t>Gowrishanti Pasupuleti</t>
        </is>
      </c>
      <c r="C213" s="0" t="inlineStr">
        <is>
          <t>B Plan</t>
        </is>
      </c>
      <c r="D213" s="0" t="inlineStr">
        <is>
          <t>2004</t>
        </is>
      </c>
      <c r="E213" s="0" t="inlineStr">
        <is>
          <t>PRB000022</t>
        </is>
      </c>
      <c r="F213" s="0" t="inlineStr">
        <is>
          <t>Female</t>
        </is>
      </c>
      <c r="G213" s="0" t="inlineStr">
        <is>
          <t>06/15/1983</t>
        </is>
      </c>
      <c r="H213" s="0" t="inlineStr">
        <is>
          <t>gowrishanti@gmail.com</t>
        </is>
      </c>
      <c r="I213" s="0" t="inlineStr">
        <is>
          <t>7095599120</t>
        </is>
      </c>
      <c r="J213" s="0" t="inlineStr">
        <is>
          <t>Flat no.406, C block, Fortune Aravindo Apartment,, Ramavarappadu , Vijayawada</t>
        </is>
      </c>
      <c r="K213" s="0" t="inlineStr">
        <is>
          <t>Gowri.jpg</t>
        </is>
      </c>
      <c r="L213" t="str">
        <f>HYPERLINK("https://www.jnafau.ac.in/wp-admin/admin-ajax.php?action=cfdb-file&amp;s=1547876327.0933&amp;form=Alumini&amp;field=uploaddegree","UG.jpg")</f>
        <v>UG.jpg</v>
      </c>
    </row>
    <row r="214" spans="1:13">
      <c r="A214" s="0" t="inlineStr">
        <is>
          <t>2019-01-19 05:36:15</t>
        </is>
      </c>
      <c r="B214" s="0" t="inlineStr">
        <is>
          <t>Gowrishanti Pasupuleti</t>
        </is>
      </c>
      <c r="C214" s="0" t="inlineStr">
        <is>
          <t>B Plan</t>
        </is>
      </c>
      <c r="D214" s="0" t="inlineStr">
        <is>
          <t>2004</t>
        </is>
      </c>
      <c r="E214" s="0" t="inlineStr">
        <is>
          <t>22</t>
        </is>
      </c>
      <c r="F214" s="0" t="inlineStr">
        <is>
          <t>Female</t>
        </is>
      </c>
      <c r="G214" s="0" t="inlineStr">
        <is>
          <t>06/15/1983</t>
        </is>
      </c>
      <c r="H214" s="0" t="inlineStr">
        <is>
          <t>gowrishanti@gmail.com</t>
        </is>
      </c>
      <c r="I214" s="0" t="inlineStr">
        <is>
          <t>7095599120</t>
        </is>
      </c>
      <c r="J214" s="0" t="inlineStr">
        <is>
          <t>Flat no.406, C block, Fortune Aravindo Apartment,, Ramavarappadu , Vijayawada</t>
        </is>
      </c>
      <c r="K214" t="str">
        <f>HYPERLINK("https://www.jnafau.ac.in/wp-admin/admin-ajax.php?action=cfdb-file&amp;s=1547876175.4829&amp;form=Alumini&amp;field=ResumeCV","UG.jpg")</f>
        <v>UG.jpg</v>
      </c>
      <c r="L214" t="str">
        <f>HYPERLINK("https://www.jnafau.ac.in/wp-admin/admin-ajax.php?action=cfdb-file&amp;s=1547876175.4829&amp;form=Alumini&amp;field=uploaddegree","UG.jpg")</f>
        <v>UG.jpg</v>
      </c>
    </row>
    <row r="215" spans="1:13">
      <c r="A215" s="0" t="inlineStr">
        <is>
          <t>2019-01-14 06:29:49</t>
        </is>
      </c>
      <c r="B215" s="0" t="inlineStr">
        <is>
          <t>goli jalandhar reddy</t>
        </is>
      </c>
      <c r="C215" s="0" t="inlineStr">
        <is>
          <t>intermediate</t>
        </is>
      </c>
      <c r="D215" s="0" t="inlineStr">
        <is>
          <t>2009</t>
        </is>
      </c>
      <c r="E215" s="0" t="inlineStr">
        <is>
          <t>0921211512</t>
        </is>
      </c>
      <c r="F215" s="0" t="inlineStr">
        <is>
          <t>Male</t>
        </is>
      </c>
      <c r="G215" s="0" t="inlineStr">
        <is>
          <t>03/14/1991</t>
        </is>
      </c>
      <c r="H215" s="0" t="inlineStr">
        <is>
          <t>chinnachinna9450@gmail.com</t>
        </is>
      </c>
      <c r="I215" s="0" t="inlineStr">
        <is>
          <t>9951053613</t>
        </is>
      </c>
      <c r="J215" s="0" t="inlineStr">
        <is>
          <t>4-10-331,abbasya colony, dvk road, nalgonda,nalgonda.</t>
        </is>
      </c>
      <c r="K215" t="str">
        <f>HYPERLINK("https://www.jnafau.ac.in/wp-admin/admin-ajax.php?action=cfdb-file&amp;s=1547447389.3148&amp;form=Alumini&amp;field=ResumeCV","VDS_0278-copy.jpg")</f>
        <v>VDS_0278-copy.jpg</v>
      </c>
      <c r="L215" s="0" t="inlineStr">
        <is>
          <t>IMG20190114114712.jpg</t>
        </is>
      </c>
    </row>
    <row r="216" spans="1:13">
      <c r="A216" s="0" t="inlineStr">
        <is>
          <t>2019-01-04 11:19:19</t>
        </is>
      </c>
      <c r="B216" s="0" t="inlineStr">
        <is>
          <t>Nischala Namburu</t>
        </is>
      </c>
      <c r="C216" s="0" t="inlineStr">
        <is>
          <t>B.Arch</t>
        </is>
      </c>
      <c r="D216" s="0" t="inlineStr">
        <is>
          <t>2016</t>
        </is>
      </c>
      <c r="E216" s="0" t="inlineStr">
        <is>
          <t>100101</t>
        </is>
      </c>
      <c r="F216" s="0" t="inlineStr">
        <is>
          <t>Female</t>
        </is>
      </c>
      <c r="G216" s="0" t="inlineStr">
        <is>
          <t>12/20/1992</t>
        </is>
      </c>
      <c r="H216" s="0" t="inlineStr">
        <is>
          <t>nischala.namburu@gmail.com</t>
        </is>
      </c>
      <c r="I216" s="0" t="inlineStr">
        <is>
          <t>9959977322</t>
        </is>
      </c>
      <c r="J216" s="0" t="inlineStr">
        <is>
          <t>Plot no 199, rd.no 14, J.Hills, Hyderabad,Telangana 500033</t>
        </is>
      </c>
      <c r="K216" t="str">
        <f>HYPERLINK("https://www.jnafau.ac.in/wp-admin/admin-ajax.php?action=cfdb-file&amp;s=1546600759.5458&amp;form=Alumini&amp;field=ResumeCV","IMG_20181228_203637__01.jpg")</f>
        <v>IMG_20181228_203637__01.jpg</v>
      </c>
      <c r="L216" s="0" t="inlineStr">
        <is>
          <t>IMG_20190104_164700.jpg</t>
        </is>
      </c>
    </row>
    <row r="217" spans="1:13">
      <c r="A217" s="0" t="inlineStr">
        <is>
          <t>2018-12-22 06:18:56</t>
        </is>
      </c>
      <c r="B217" s="0" t="inlineStr">
        <is>
          <t>Sakkeri Ramya</t>
        </is>
      </c>
      <c r="C217" s="0" t="inlineStr">
        <is>
          <t>B.Tech(Planning)</t>
        </is>
      </c>
      <c r="D217" s="0" t="inlineStr">
        <is>
          <t>2012</t>
        </is>
      </c>
      <c r="E217" s="0" t="inlineStr">
        <is>
          <t>08011BA023</t>
        </is>
      </c>
      <c r="F217" s="0" t="inlineStr">
        <is>
          <t>Female</t>
        </is>
      </c>
      <c r="G217" s="0" t="inlineStr">
        <is>
          <t>07/06/1991</t>
        </is>
      </c>
      <c r="H217" s="0" t="inlineStr">
        <is>
          <t>ramya.sakkeri@gmail.com</t>
        </is>
      </c>
      <c r="I217" s="0" t="inlineStr">
        <is>
          <t>8801985936</t>
        </is>
      </c>
      <c r="J217" s="0" t="inlineStr">
        <is>
          <t>Ho.no: 66 Sita Homes, Almasguda, Badangpet (P.O), Saroornagar (M), Rangareddy, Hyderabad- 500058</t>
        </is>
      </c>
      <c r="K217" t="str">
        <f>HYPERLINK("https://www.jnafau.ac.in/wp-admin/admin-ajax.php?action=cfdb-file&amp;s=1545459536.7247&amp;form=Alumini&amp;field=ResumeCV","Sakkeri_Ramya.jpg")</f>
        <v>Sakkeri_Ramya.jpg</v>
      </c>
      <c r="L217" t="str">
        <f>HYPERLINK("https://www.jnafau.ac.in/wp-admin/admin-ajax.php?action=cfdb-file&amp;s=1545459536.7247&amp;form=Alumini&amp;field=uploaddegree","BPLAN.pdf")</f>
        <v>BPLAN.pdf</v>
      </c>
    </row>
    <row r="218" spans="1:13">
      <c r="A218" s="0" t="inlineStr">
        <is>
          <t>2018-12-21 08:37:03</t>
        </is>
      </c>
      <c r="B218" s="0" t="inlineStr">
        <is>
          <t>N Tharun Kumar</t>
        </is>
      </c>
      <c r="C218" s="0" t="inlineStr">
        <is>
          <t>B.Tech (Planning)</t>
        </is>
      </c>
      <c r="D218" s="0" t="inlineStr">
        <is>
          <t>2014</t>
        </is>
      </c>
      <c r="E218" s="0" t="inlineStr">
        <is>
          <t>10011BA016</t>
        </is>
      </c>
      <c r="F218" s="0" t="inlineStr">
        <is>
          <t>Male</t>
        </is>
      </c>
      <c r="G218" s="0" t="inlineStr">
        <is>
          <t>10/05/1993</t>
        </is>
      </c>
      <c r="H218" s="0" t="inlineStr">
        <is>
          <t>tharun593@gmail.com</t>
        </is>
      </c>
      <c r="I218" s="0" t="inlineStr">
        <is>
          <t>9490541278</t>
        </is>
      </c>
      <c r="J218" s="0" t="inlineStr">
        <is>
          <t>Ramachandrareddy Nagar,Hyderabad</t>
        </is>
      </c>
      <c r="K218" t="str">
        <f>HYPERLINK("https://www.jnafau.ac.in/wp-admin/admin-ajax.php?action=cfdb-file&amp;s=1545381423.7023&amp;form=Alumini&amp;field=ResumeCV","tharun.jpg")</f>
        <v>tharun.jpg</v>
      </c>
      <c r="L218" t="str">
        <f>HYPERLINK("https://www.jnafau.ac.in/wp-admin/admin-ajax.php?action=cfdb-file&amp;s=1545381423.7023&amp;form=Alumini&amp;field=uploaddegree","CMMB.Tech_..jpg")</f>
        <v>CMMB.Tech_..jpg</v>
      </c>
    </row>
    <row r="219" spans="1:13">
      <c r="A219" s="0" t="inlineStr">
        <is>
          <t>2018-12-21 06:23:26</t>
        </is>
      </c>
      <c r="B219" s="0" t="inlineStr">
        <is>
          <t>Padma M</t>
        </is>
      </c>
      <c r="C219" s="0" t="inlineStr">
        <is>
          <t>M.Arch</t>
        </is>
      </c>
      <c r="D219" s="0" t="inlineStr">
        <is>
          <t>july 2012</t>
        </is>
      </c>
      <c r="E219" s="0" t="inlineStr">
        <is>
          <t>09012NB017</t>
        </is>
      </c>
      <c r="F219" s="0" t="inlineStr">
        <is>
          <t>Female</t>
        </is>
      </c>
      <c r="G219" s="0" t="inlineStr">
        <is>
          <t>01/06/1978</t>
        </is>
      </c>
      <c r="H219" s="0" t="inlineStr">
        <is>
          <t>PADMA.ARCH@GMAIL.COM</t>
        </is>
      </c>
      <c r="I219" s="0" t="inlineStr">
        <is>
          <t>9848903344</t>
        </is>
      </c>
      <c r="J219" s="0" t="inlineStr">
        <is>
          <t>H-N0- 1126,churchroad,pragathi nagar,oppt jntu, hyderabad</t>
        </is>
      </c>
      <c r="K219" t="str">
        <f>HYPERLINK("https://www.jnafau.ac.in/wp-admin/admin-ajax.php?action=cfdb-file&amp;s=1545373406.4174&amp;form=Alumini&amp;field=ResumeCV","PIC-23.7K.jpg")</f>
        <v>PIC-23.7K.jpg</v>
      </c>
      <c r="L219" t="str">
        <f>HYPERLINK("https://www.jnafau.ac.in/wp-admin/admin-ajax.php?action=cfdb-file&amp;s=1545373406.4174&amp;form=Alumini&amp;field=uploaddegree","pc1.jpg")</f>
        <v>pc1.jpg</v>
      </c>
    </row>
    <row r="220" spans="1:13">
      <c r="A220" s="0" t="inlineStr">
        <is>
          <t>2018-12-19 08:30:45</t>
        </is>
      </c>
      <c r="B220" s="0" t="inlineStr">
        <is>
          <t>RAMESH RAMPANGU </t>
        </is>
      </c>
      <c r="C220" s="0" t="inlineStr">
        <is>
          <t>B.F.A PHOTOGRAPHY</t>
        </is>
      </c>
      <c r="D220" s="0" t="inlineStr">
        <is>
          <t>2020</t>
        </is>
      </c>
      <c r="E220" s="0" t="inlineStr">
        <is>
          <t>16021DC031</t>
        </is>
      </c>
      <c r="F220" s="0" t="inlineStr">
        <is>
          <t>Male</t>
        </is>
      </c>
      <c r="G220" s="0" t="inlineStr">
        <is>
          <t>01-01-1990</t>
        </is>
      </c>
      <c r="H220" s="0" t="inlineStr">
        <is>
          <t>rampanguramesh9160@gmail.com</t>
        </is>
      </c>
      <c r="I220" s="0" t="inlineStr">
        <is>
          <t>9440136147</t>
        </is>
      </c>
      <c r="J220" s="0" t="inlineStr">
        <is>
          <t>MJ market, SC boys college hostel</t>
        </is>
      </c>
      <c r="K220" s="0" t="inlineStr">
        <is>
          <t>IMG_20181218_215824.jpg</t>
        </is>
      </c>
      <c r="L220" s="0" t="inlineStr">
        <is>
          <t>IMG_20181218_215824.jpg</t>
        </is>
      </c>
    </row>
    <row r="221" spans="1:13">
      <c r="A221" s="0" t="inlineStr">
        <is>
          <t>2018-12-18 05:59:37</t>
        </is>
      </c>
      <c r="B221" s="0" t="inlineStr">
        <is>
          <t>S KUMAR</t>
        </is>
      </c>
      <c r="C221" s="0" t="inlineStr">
        <is>
          <t>BACHELOR OF ARCHITECTURE</t>
        </is>
      </c>
      <c r="D221" s="0" t="inlineStr">
        <is>
          <t>1990</t>
        </is>
      </c>
      <c r="E221" s="0" t="inlineStr">
        <is>
          <t>85507</t>
        </is>
      </c>
      <c r="F221" s="0" t="inlineStr">
        <is>
          <t>Male</t>
        </is>
      </c>
      <c r="G221" s="0" t="inlineStr">
        <is>
          <t>04/29/1967</t>
        </is>
      </c>
      <c r="H221" s="0" t="inlineStr">
        <is>
          <t>SKUMARJNAFAU@GMAIL.COM</t>
        </is>
      </c>
      <c r="I221" s="0" t="inlineStr">
        <is>
          <t>9948239449</t>
        </is>
      </c>
      <c r="J221" s="0" t="inlineStr">
        <is>
          <t>H.No.12-135, Aditya Nagar, 3rd Street, TRR Township, Meerpet, Hyderabad - 500 097</t>
        </is>
      </c>
      <c r="K221" t="str">
        <f>HYPERLINK("https://www.jnafau.ac.in/wp-admin/admin-ajax.php?action=cfdb-file&amp;s=1545112777.2787&amp;form=Alumini&amp;field=ResumeCV","S-Kumar-photo.png")</f>
        <v>S-Kumar-photo.png</v>
      </c>
      <c r="L221" t="str">
        <f>HYPERLINK("https://www.jnafau.ac.in/wp-admin/admin-ajax.php?action=cfdb-file&amp;s=1545112777.2787&amp;form=Alumini&amp;field=uploaddegree","Degree-certificate-of-S-Kumar.pdf")</f>
        <v>Degree-certificate-of-S-Kumar.pdf</v>
      </c>
    </row>
    <row r="222" spans="1:13">
      <c r="A222" s="0" t="inlineStr">
        <is>
          <t>2018-12-13 10:39:25</t>
        </is>
      </c>
      <c r="B222" s="0" t="inlineStr">
        <is>
          <t>Madhulika Kalliam</t>
        </is>
      </c>
      <c r="C222" s="0" t="inlineStr">
        <is>
          <t>Bachelor of Architecture</t>
        </is>
      </c>
      <c r="D222" s="0" t="inlineStr">
        <is>
          <t>2014</t>
        </is>
      </c>
      <c r="E222" s="0" t="inlineStr">
        <is>
          <t>09011AA073</t>
        </is>
      </c>
      <c r="F222" s="0" t="inlineStr">
        <is>
          <t>Female</t>
        </is>
      </c>
      <c r="G222" s="0" t="inlineStr">
        <is>
          <t>06/22/1992</t>
        </is>
      </c>
      <c r="H222" s="0" t="inlineStr">
        <is>
          <t>armadhu1262@gmail.com</t>
        </is>
      </c>
      <c r="I222" s="0" t="inlineStr">
        <is>
          <t>8688666111</t>
        </is>
      </c>
      <c r="J222" s="0" t="inlineStr">
        <is>
          <t>Plot No: 5, Seethapathy Colony, West Marredpally, Secunderabad.</t>
        </is>
      </c>
      <c r="K222" t="str">
        <f>HYPERLINK("https://www.jnafau.ac.in/wp-admin/admin-ajax.php?action=cfdb-file&amp;s=1544697565.8156&amp;form=Alumini&amp;field=ResumeCV","Picture-JNAFAU.jpg")</f>
        <v>Picture-JNAFAU.jpg</v>
      </c>
      <c r="L222" t="str">
        <f>HYPERLINK("https://www.jnafau.ac.in/wp-admin/admin-ajax.php?action=cfdb-file&amp;s=1544697565.8156&amp;form=Alumini&amp;field=uploaddegree","Architecture-Degree-Certificate.pdf")</f>
        <v>Architecture-Degree-Certificate.pdf</v>
      </c>
    </row>
    <row r="223" spans="1:13">
      <c r="A223" s="0" t="inlineStr">
        <is>
          <t>2018-12-13 10:35:17</t>
        </is>
      </c>
      <c r="B223" s="0" t="inlineStr">
        <is>
          <t>Madhulika Kalliam</t>
        </is>
      </c>
      <c r="C223" s="0" t="inlineStr">
        <is>
          <t>Bachelor of Architecture</t>
        </is>
      </c>
      <c r="D223" s="0" t="inlineStr">
        <is>
          <t>2014</t>
        </is>
      </c>
      <c r="E223" s="0" t="inlineStr">
        <is>
          <t>09011AA073</t>
        </is>
      </c>
      <c r="F223" s="0" t="inlineStr">
        <is>
          <t>Female</t>
        </is>
      </c>
      <c r="G223" s="0" t="inlineStr">
        <is>
          <t>06/22/1992</t>
        </is>
      </c>
      <c r="H223" s="0" t="inlineStr">
        <is>
          <t>armadhu1262@gmail.com</t>
        </is>
      </c>
      <c r="I223" s="0" t="inlineStr">
        <is>
          <t>8688666111</t>
        </is>
      </c>
      <c r="J223" s="0" t="inlineStr">
        <is>
          <t>Plot No: 5, Seethapathy Colony, West Marredpally, Secunderabad.</t>
        </is>
      </c>
      <c r="K223" t="str">
        <f>HYPERLINK("https://www.jnafau.ac.in/wp-admin/admin-ajax.php?action=cfdb-file&amp;s=1544697317.4540&amp;form=Alumini&amp;field=ResumeCV","Picture-JNAFAU.jpg")</f>
        <v>Picture-JNAFAU.jpg</v>
      </c>
      <c r="L223" t="str">
        <f>HYPERLINK("https://www.jnafau.ac.in/wp-admin/admin-ajax.php?action=cfdb-file&amp;s=1544697317.4540&amp;form=Alumini&amp;field=uploaddegree","Architecture-Degree-Certificate.pdf")</f>
        <v>Architecture-Degree-Certificate.pdf</v>
      </c>
    </row>
    <row r="224" spans="1:13">
      <c r="A224" s="0" t="inlineStr">
        <is>
          <t>2018-12-13 09:35:27</t>
        </is>
      </c>
      <c r="B224" s="0" t="inlineStr">
        <is>
          <t>M Kali Krishna Babu</t>
        </is>
      </c>
      <c r="C224" s="0" t="inlineStr">
        <is>
          <t>M.Plan</t>
        </is>
      </c>
      <c r="D224" s="0" t="inlineStr">
        <is>
          <t>2015</t>
        </is>
      </c>
      <c r="E224" s="0" t="inlineStr">
        <is>
          <t>13011PA009</t>
        </is>
      </c>
      <c r="F224" s="0" t="inlineStr">
        <is>
          <t>Male</t>
        </is>
      </c>
      <c r="G224" s="0" t="inlineStr">
        <is>
          <t>04/25/1988</t>
        </is>
      </c>
      <c r="H224" s="0" t="inlineStr">
        <is>
          <t>kalikrishna.arch@gmail.com</t>
        </is>
      </c>
      <c r="I224" s="0" t="inlineStr">
        <is>
          <t>8125603591</t>
        </is>
      </c>
      <c r="J224" s="0" t="inlineStr">
        <is>
          <t>Plot.No.41, H.No.12-7-45/16/2, Maheshwari Nagar, Bharat Nagar Colony, Moosapet - 500018, Hyderabad</t>
        </is>
      </c>
      <c r="K224" t="str">
        <f>HYPERLINK("https://www.jnafau.ac.in/wp-admin/admin-ajax.php?action=cfdb-file&amp;s=1544693727.0101&amp;form=Alumini&amp;field=ResumeCV","16.jpg")</f>
        <v>16.jpg</v>
      </c>
      <c r="L224" s="0" t="inlineStr">
        <is>
          <t>M.Plan-PC.jpg</t>
        </is>
      </c>
    </row>
    <row r="225" spans="1:13">
      <c r="A225" s="0" t="inlineStr">
        <is>
          <t>2018-12-12 11:40:04</t>
        </is>
      </c>
      <c r="B225" s="0" t="inlineStr">
        <is>
          <t>Sreelaasya Krishnapriya Kosoori</t>
        </is>
      </c>
      <c r="C225" s="0" t="inlineStr">
        <is>
          <t>BArch</t>
        </is>
      </c>
      <c r="D225" s="0" t="inlineStr">
        <is>
          <t>2015</t>
        </is>
      </c>
      <c r="E225" s="0" t="inlineStr">
        <is>
          <t>1001094</t>
        </is>
      </c>
      <c r="F225" s="0" t="inlineStr">
        <is>
          <t>Female</t>
        </is>
      </c>
      <c r="G225" s="0" t="inlineStr">
        <is>
          <t>26/09/1993</t>
        </is>
      </c>
      <c r="H225" s="0" t="inlineStr">
        <is>
          <t>ksreelaasya@gmail.com</t>
        </is>
      </c>
      <c r="I225" s="0" t="inlineStr">
        <is>
          <t>7893513926</t>
        </is>
      </c>
      <c r="J225" s="0" t="inlineStr">
        <is>
          <t>Flat no 802, Greek Square Society, Baner, Pune, Maharashtra- 411045</t>
        </is>
      </c>
      <c r="K225" t="str">
        <f>HYPERLINK("https://www.jnafau.ac.in/wp-admin/admin-ajax.php?action=cfdb-file&amp;s=1544614804.1226&amp;form=Alumini&amp;field=ResumeCV","480x640-img.jpg")</f>
        <v>480x640-img.jpg</v>
      </c>
      <c r="L225" t="str">
        <f>HYPERLINK("https://www.jnafau.ac.in/wp-admin/admin-ajax.php?action=cfdb-file&amp;s=1544614804.1226&amp;form=Alumini&amp;field=uploaddegree","Degree-certifiate.jpg")</f>
        <v>Degree-certifiate.jpg</v>
      </c>
    </row>
    <row r="226" spans="1:13">
      <c r="A226" s="0" t="inlineStr">
        <is>
          <t>2018-12-12 11:39:58</t>
        </is>
      </c>
      <c r="B226" s="0" t="inlineStr">
        <is>
          <t>Sreelaasya Krishnapriya Kosoori</t>
        </is>
      </c>
      <c r="C226" s="0" t="inlineStr">
        <is>
          <t>BArch</t>
        </is>
      </c>
      <c r="D226" s="0" t="inlineStr">
        <is>
          <t>2015</t>
        </is>
      </c>
      <c r="E226" s="0" t="inlineStr">
        <is>
          <t>1001094</t>
        </is>
      </c>
      <c r="F226" s="0" t="inlineStr">
        <is>
          <t>Female</t>
        </is>
      </c>
      <c r="G226" s="0" t="inlineStr">
        <is>
          <t>26/09/1993</t>
        </is>
      </c>
      <c r="H226" s="0" t="inlineStr">
        <is>
          <t>ksreelaasya@gmail.com</t>
        </is>
      </c>
      <c r="I226" s="0" t="inlineStr">
        <is>
          <t>7893513926</t>
        </is>
      </c>
      <c r="J226" s="0" t="inlineStr">
        <is>
          <t>Flat no 802, Greek Square Society, Baner, Pune, Maharashtra- 411045</t>
        </is>
      </c>
      <c r="K226" t="str">
        <f>HYPERLINK("https://www.jnafau.ac.in/wp-admin/admin-ajax.php?action=cfdb-file&amp;s=1544614798.7586&amp;form=Alumini&amp;field=ResumeCV","480x640-img.jpg")</f>
        <v>480x640-img.jpg</v>
      </c>
      <c r="L226" t="str">
        <f>HYPERLINK("https://www.jnafau.ac.in/wp-admin/admin-ajax.php?action=cfdb-file&amp;s=1544614798.7586&amp;form=Alumini&amp;field=uploaddegree","Degree-certifiate.jpg")</f>
        <v>Degree-certifiate.jpg</v>
      </c>
    </row>
    <row r="227" spans="1:13">
      <c r="A227" s="0" t="inlineStr">
        <is>
          <t>2018-12-12 06:44:22</t>
        </is>
      </c>
      <c r="B227" s="0" t="inlineStr">
        <is>
          <t>Preetham Gogula</t>
        </is>
      </c>
      <c r="C227" s="0" t="inlineStr">
        <is>
          <t>Bachelor of Architecture</t>
        </is>
      </c>
      <c r="D227" s="0" t="inlineStr">
        <is>
          <t>2013</t>
        </is>
      </c>
      <c r="E227" s="0" t="inlineStr">
        <is>
          <t>08011AA024</t>
        </is>
      </c>
      <c r="F227" s="0" t="inlineStr">
        <is>
          <t>Male</t>
        </is>
      </c>
      <c r="G227" s="0" t="inlineStr">
        <is>
          <t>12/21/1990</t>
        </is>
      </c>
      <c r="H227" s="0" t="inlineStr">
        <is>
          <t>preetham.architect@gmail.com</t>
        </is>
      </c>
      <c r="I227" s="0" t="inlineStr">
        <is>
          <t>8754494120</t>
        </is>
      </c>
      <c r="J227" s="0" t="inlineStr">
        <is>
          <t>Plot No 66, Phase 3 Mythri Nagar, Madinaguda, Hyderabad - 500049</t>
        </is>
      </c>
      <c r="K227" t="str">
        <f>HYPERLINK("https://www.jnafau.ac.in/wp-admin/admin-ajax.php?action=cfdb-file&amp;s=1544597062.1405&amp;form=Alumini&amp;field=ResumeCV","01.jpg")</f>
        <v>01.jpg</v>
      </c>
      <c r="L227" t="str">
        <f>HYPERLINK("https://www.jnafau.ac.in/wp-admin/admin-ajax.php?action=cfdb-file&amp;s=1544597062.1405&amp;form=Alumini&amp;field=uploaddegree","Degree-Certificate.jpg")</f>
        <v>Degree-Certificate.jpg</v>
      </c>
    </row>
    <row r="228" spans="1:13">
      <c r="A228" s="0" t="inlineStr">
        <is>
          <t>2018-12-12 05:44:42</t>
        </is>
      </c>
      <c r="B228" s="0" t="inlineStr">
        <is>
          <t>A Subbalakshmi alias Subha</t>
        </is>
      </c>
      <c r="C228" s="0" t="inlineStr">
        <is>
          <t>B.Arch</t>
        </is>
      </c>
      <c r="D228" s="0" t="inlineStr">
        <is>
          <t>1978</t>
        </is>
      </c>
      <c r="E228" s="0" t="inlineStr">
        <is>
          <t>19</t>
        </is>
      </c>
      <c r="F228" s="0" t="inlineStr">
        <is>
          <t>Female</t>
        </is>
      </c>
      <c r="G228" s="0" t="inlineStr">
        <is>
          <t>12/27/1954</t>
        </is>
      </c>
      <c r="H228" s="0" t="inlineStr">
        <is>
          <t>subha154@gmail.com</t>
        </is>
      </c>
      <c r="I228" s="0" t="inlineStr">
        <is>
          <t>9393106209</t>
        </is>
      </c>
      <c r="J228" s="0" t="inlineStr">
        <is>
          <t>50-58-1/1 Maurya Apartments Rajendranagar Visakhapatanam 530016</t>
        </is>
      </c>
      <c r="K228" t="str">
        <f>HYPERLINK("https://www.jnafau.ac.in/wp-admin/admin-ajax.php?action=cfdb-file&amp;s=1544593482.1397&amp;form=Alumini&amp;field=ResumeCV","IMG_20170804_104820.jpg")</f>
        <v>IMG_20170804_104820.jpg</v>
      </c>
      <c r="L228" s="0" t="inlineStr">
        <is>
          <t>SUBBHA-CERTI.pdf</t>
        </is>
      </c>
    </row>
    <row r="229" spans="1:13">
      <c r="A229" s="0" t="inlineStr">
        <is>
          <t>2018-12-11 22:33:53</t>
        </is>
      </c>
      <c r="B229" s="0" t="inlineStr">
        <is>
          <t>Shyam Sundar Chamarti</t>
        </is>
      </c>
      <c r="C229" s="0" t="inlineStr">
        <is>
          <t>Bachelor of Architecture</t>
        </is>
      </c>
      <c r="D229" s="0" t="inlineStr">
        <is>
          <t>2013</t>
        </is>
      </c>
      <c r="E229" s="0" t="inlineStr">
        <is>
          <t>08011AA0135</t>
        </is>
      </c>
      <c r="F229" s="0" t="inlineStr">
        <is>
          <t>Male</t>
        </is>
      </c>
      <c r="G229" s="0" t="inlineStr">
        <is>
          <t>11/01/1990</t>
        </is>
      </c>
      <c r="H229" s="0" t="inlineStr">
        <is>
          <t>cssvarma@live.com</t>
        </is>
      </c>
      <c r="I229" s="0" t="inlineStr">
        <is>
          <t>9642555772</t>
        </is>
      </c>
      <c r="J229" s="0" t="inlineStr">
        <is>
          <t>Viale Franceco Caltagirone, 383, B119, 00132 , Rome,Italy</t>
        </is>
      </c>
      <c r="K229" t="str">
        <f>HYPERLINK("https://www.jnafau.ac.in/wp-admin/admin-ajax.php?action=cfdb-file&amp;s=1544567633.4680&amp;form=Alumini&amp;field=ResumeCV","pp.jpg")</f>
        <v>pp.jpg</v>
      </c>
      <c r="L229" t="str">
        <f>HYPERLINK("https://www.jnafau.ac.in/wp-admin/admin-ajax.php?action=cfdb-file&amp;s=1544567633.4680&amp;form=Alumini&amp;field=uploaddegree","B.Arch-Degree-min.pdf")</f>
        <v>B.Arch-Degree-min.pdf</v>
      </c>
    </row>
    <row r="230" spans="1:13">
      <c r="A230" s="0" t="inlineStr">
        <is>
          <t>2018-12-11 20:17:39</t>
        </is>
      </c>
      <c r="B230" s="0" t="inlineStr">
        <is>
          <t>Rachapudi Lakshmi Sahitya</t>
        </is>
      </c>
      <c r="C230" s="0" t="inlineStr">
        <is>
          <t>B.Arch</t>
        </is>
      </c>
      <c r="D230" s="0" t="inlineStr">
        <is>
          <t>2013</t>
        </is>
      </c>
      <c r="E230" s="0" t="inlineStr">
        <is>
          <t>08011AA010</t>
        </is>
      </c>
      <c r="F230" s="0" t="inlineStr">
        <is>
          <t>Female</t>
        </is>
      </c>
      <c r="G230" s="0" t="inlineStr">
        <is>
          <t>02/11/1991</t>
        </is>
      </c>
      <c r="H230" s="0" t="inlineStr">
        <is>
          <t>sahityarachapudi@gmail.com</t>
        </is>
      </c>
      <c r="I230" s="0" t="inlineStr">
        <is>
          <t>9490939329</t>
        </is>
      </c>
      <c r="J230" s="0" t="inlineStr">
        <is>
          <t>29-25-40, Vemurivari Street, Suryarao Pet, Vijayawada - 520002. Andhra Pradesh</t>
        </is>
      </c>
      <c r="K230" t="str">
        <f>HYPERLINK("https://www.jnafau.ac.in/wp-admin/admin-ajax.php?action=cfdb-file&amp;s=1544559459.9216&amp;form=Alumini&amp;field=ResumeCV","Pic01.jpg")</f>
        <v>Pic01.jpg</v>
      </c>
      <c r="L230" t="str">
        <f>HYPERLINK("https://www.jnafau.ac.in/wp-admin/admin-ajax.php?action=cfdb-file&amp;s=1544559459.9216&amp;form=Alumini&amp;field=uploaddegree","JNAFAU-original-Degree.jpg")</f>
        <v>JNAFAU-original-Degree.jpg</v>
      </c>
    </row>
    <row r="231" spans="1:13">
      <c r="A231" s="0" t="inlineStr">
        <is>
          <t>2018-12-11 16:34:00</t>
        </is>
      </c>
      <c r="B231" s="0" t="inlineStr">
        <is>
          <t>Naga vaishnavi Cuddapah</t>
        </is>
      </c>
      <c r="C231" s="0" t="inlineStr">
        <is>
          <t>B.Arch</t>
        </is>
      </c>
      <c r="D231" s="0" t="inlineStr">
        <is>
          <t>2013</t>
        </is>
      </c>
      <c r="E231" s="0" t="inlineStr">
        <is>
          <t>08011AA019</t>
        </is>
      </c>
      <c r="F231" s="0" t="inlineStr">
        <is>
          <t>Female</t>
        </is>
      </c>
      <c r="G231" s="0" t="inlineStr">
        <is>
          <t>03/04/1991</t>
        </is>
      </c>
      <c r="H231" s="0" t="inlineStr">
        <is>
          <t>Vaishnavi.arc@gmail.com</t>
        </is>
      </c>
      <c r="I231" s="0" t="inlineStr">
        <is>
          <t>9885593657</t>
        </is>
      </c>
      <c r="J231" s="0" t="inlineStr">
        <is>
          <t>405 Gayathri Garden ,Ameerpet</t>
        </is>
      </c>
      <c r="K231" t="str">
        <f>HYPERLINK("https://www.jnafau.ac.in/wp-admin/admin-ajax.php?action=cfdb-file&amp;s=1544546040.6604&amp;form=Alumini&amp;field=ResumeCV","91-98855-93657?-20170312_190657.jpg")</f>
        <v>91-98855-93657?-20170312_190657.jpg</v>
      </c>
      <c r="L231" s="0" t="inlineStr">
        <is>
          <t>Screenshot_20181211-215237.png</t>
        </is>
      </c>
    </row>
    <row r="232" spans="1:13">
      <c r="A232" s="0" t="inlineStr">
        <is>
          <t>2018-12-11 15:16:16</t>
        </is>
      </c>
      <c r="B232" s="0" t="inlineStr">
        <is>
          <t>A.P.NAVEENA</t>
        </is>
      </c>
      <c r="C232" s="0" t="inlineStr">
        <is>
          <t>B.ARCH</t>
        </is>
      </c>
      <c r="D232" s="0" t="inlineStr">
        <is>
          <t>2013</t>
        </is>
      </c>
      <c r="E232" s="0" t="inlineStr">
        <is>
          <t>080120</t>
        </is>
      </c>
      <c r="F232" s="0" t="inlineStr">
        <is>
          <t>Female</t>
        </is>
      </c>
      <c r="G232" s="0" t="inlineStr">
        <is>
          <t>04/23/1989</t>
        </is>
      </c>
      <c r="H232" s="0" t="inlineStr">
        <is>
          <t>NAVEENA.AP2389@GMAIL.COM</t>
        </is>
      </c>
      <c r="I232" s="0" t="inlineStr">
        <is>
          <t>7330822001</t>
        </is>
      </c>
      <c r="J232" s="0" t="inlineStr">
        <is>
          <t>8-7-133/12, OLD BOWENPALLY, SEC-11</t>
        </is>
      </c>
      <c r="K232" t="str">
        <f>HYPERLINK("https://www.jnafau.ac.in/wp-admin/admin-ajax.php?action=cfdb-file&amp;s=1544541376.2910&amp;form=Alumini&amp;field=ResumeCV","PIC.jpg")</f>
        <v>PIC.jpg</v>
      </c>
      <c r="L232" t="str">
        <f>HYPERLINK("https://www.jnafau.ac.in/wp-admin/admin-ajax.php?action=cfdb-file&amp;s=1544541376.2910&amp;form=Alumini&amp;field=uploaddegree","Scan.jpg")</f>
        <v>Scan.jpg</v>
      </c>
    </row>
    <row r="233" spans="1:13">
      <c r="A233" s="0" t="inlineStr">
        <is>
          <t>2018-12-11 14:20:41</t>
        </is>
      </c>
      <c r="B233" s="0" t="inlineStr">
        <is>
          <t>SRINIVAS ANDRA</t>
        </is>
      </c>
      <c r="C233" s="0" t="inlineStr">
        <is>
          <t>BACHELOR OF ARCHITECTURE</t>
        </is>
      </c>
      <c r="D233" s="0" t="inlineStr">
        <is>
          <t>2013</t>
        </is>
      </c>
      <c r="E233" s="0" t="inlineStr">
        <is>
          <t>080141</t>
        </is>
      </c>
      <c r="F233" s="0" t="inlineStr">
        <is>
          <t>Male</t>
        </is>
      </c>
      <c r="G233" s="0" t="inlineStr">
        <is>
          <t>03/04/1989</t>
        </is>
      </c>
      <c r="H233" s="0" t="inlineStr">
        <is>
          <t>srinuandra066@gmail.com</t>
        </is>
      </c>
      <c r="I233" s="0" t="inlineStr">
        <is>
          <t>9440462066</t>
        </is>
      </c>
      <c r="J233" s="0" t="inlineStr">
        <is>
          <t>10-4-38, Flat no-401, Happy Homes Safina Apartments, Humayunnagar, Masabtank, Hyd-28</t>
        </is>
      </c>
      <c r="K233" t="str">
        <f>HYPERLINK("https://www.jnafau.ac.in/wp-admin/admin-ajax.php?action=cfdb-file&amp;s=1544538041.5980&amp;form=Alumini&amp;field=ResumeCV","passport-size-photo-20OCTOBER-18.jpg")</f>
        <v>passport-size-photo-20OCTOBER-18.jpg</v>
      </c>
      <c r="L233" t="str">
        <f>HYPERLINK("https://www.jnafau.ac.in/wp-admin/admin-ajax.php?action=cfdb-file&amp;s=1544538041.5980&amp;form=Alumini&amp;field=uploaddegree","B_Arch_OD_080141.jpg")</f>
        <v>B_Arch_OD_080141.jpg</v>
      </c>
    </row>
    <row r="234" spans="1:13">
      <c r="A234" s="0" t="inlineStr">
        <is>
          <t>2018-12-11 14:18:36</t>
        </is>
      </c>
      <c r="B234" s="0" t="inlineStr">
        <is>
          <t>Nikhila Ramineedi</t>
        </is>
      </c>
      <c r="C234" s="0" t="inlineStr">
        <is>
          <t>B.Arch</t>
        </is>
      </c>
      <c r="D234" s="0" t="inlineStr">
        <is>
          <t>2013</t>
        </is>
      </c>
      <c r="E234" s="0" t="inlineStr">
        <is>
          <t>080121</t>
        </is>
      </c>
      <c r="F234" s="0" t="inlineStr">
        <is>
          <t>Female</t>
        </is>
      </c>
      <c r="G234" s="0" t="inlineStr">
        <is>
          <t>09/24/1990</t>
        </is>
      </c>
      <c r="H234" s="0" t="inlineStr">
        <is>
          <t>nikksreddy@gmail.com</t>
        </is>
      </c>
      <c r="I234" s="0" t="inlineStr">
        <is>
          <t>9866877397</t>
        </is>
      </c>
      <c r="J234" s="0" t="inlineStr">
        <is>
          <t>#201 Star B Apts, Bhagyanagar Colony, Kukatpally, Hyderabad - 500072, Telangana</t>
        </is>
      </c>
      <c r="K234" t="str">
        <f>HYPERLINK("https://www.jnafau.ac.in/wp-admin/admin-ajax.php?action=cfdb-file&amp;s=1544537916.8402&amp;form=Alumini&amp;field=ResumeCV","Nikhila_Passport-size-photogrph.pdf")</f>
        <v>Nikhila_Passport-size-photogrph.pdf</v>
      </c>
      <c r="L234" t="str">
        <f>HYPERLINK("https://www.jnafau.ac.in/wp-admin/admin-ajax.php?action=cfdb-file&amp;s=1544537916.8402&amp;form=Alumini&amp;field=uploaddegree","Nikhila_Degree-Certificate.pdf")</f>
        <v>Nikhila_Degree-Certificate.pdf</v>
      </c>
    </row>
    <row r="235" spans="1:13">
      <c r="A235" s="0" t="inlineStr">
        <is>
          <t>2018-12-11 13:51:49</t>
        </is>
      </c>
      <c r="B235" s="0" t="inlineStr">
        <is>
          <t>Chanda Anup Rao</t>
        </is>
      </c>
      <c r="C235" s="0" t="inlineStr">
        <is>
          <t>Masters in Urban and Regional Planning</t>
        </is>
      </c>
      <c r="D235" s="0" t="inlineStr">
        <is>
          <t>2015</t>
        </is>
      </c>
      <c r="E235" s="0" t="inlineStr">
        <is>
          <t>13011PA004</t>
        </is>
      </c>
      <c r="F235" s="0" t="inlineStr">
        <is>
          <t>Male</t>
        </is>
      </c>
      <c r="G235" s="0" t="inlineStr">
        <is>
          <t>10/20/1990</t>
        </is>
      </c>
      <c r="H235" s="0" t="inlineStr">
        <is>
          <t>anupraochanda@gmail.com</t>
        </is>
      </c>
      <c r="I235" s="0" t="inlineStr">
        <is>
          <t>9866004839</t>
        </is>
      </c>
      <c r="J235" s="0" t="inlineStr">
        <is>
          <t>Hno:1-25/1, Main Road Kandlapally, Jagital Karimanagar, Telangana</t>
        </is>
      </c>
      <c r="K235" t="str">
        <f>HYPERLINK("https://www.jnafau.ac.in/wp-admin/admin-ajax.php?action=cfdb-file&amp;s=1544536309.5420&amp;form=Alumini&amp;field=ResumeCV","Anup_photo.jpg")</f>
        <v>Anup_photo.jpg</v>
      </c>
      <c r="L235" t="str">
        <f>HYPERLINK("https://www.jnafau.ac.in/wp-admin/admin-ajax.php?action=cfdb-file&amp;s=1544536309.5420&amp;form=Alumini&amp;field=uploaddegree","Mtech.pdf")</f>
        <v>Mtech.pdf</v>
      </c>
    </row>
    <row r="236" spans="1:13">
      <c r="A236" s="0" t="inlineStr">
        <is>
          <t>2018-12-11 13:49:15</t>
        </is>
      </c>
      <c r="B236" s="0" t="inlineStr">
        <is>
          <t>Shaik Aayeesha Begum</t>
        </is>
      </c>
      <c r="C236" s="0" t="inlineStr">
        <is>
          <t>M.Tech Planning</t>
        </is>
      </c>
      <c r="D236" s="0" t="inlineStr">
        <is>
          <t>2015</t>
        </is>
      </c>
      <c r="E236" s="0" t="inlineStr">
        <is>
          <t>13011PA016</t>
        </is>
      </c>
      <c r="F236" s="0" t="inlineStr">
        <is>
          <t>Female</t>
        </is>
      </c>
      <c r="G236" s="0" t="inlineStr">
        <is>
          <t>18/05/1992</t>
        </is>
      </c>
      <c r="H236" s="0" t="inlineStr">
        <is>
          <t>aayeesha018@gmail.com</t>
        </is>
      </c>
      <c r="I236" s="0" t="inlineStr">
        <is>
          <t>8500804470</t>
        </is>
      </c>
      <c r="J236" s="0" t="inlineStr">
        <is>
          <t>Classical photo frames and laminations</t>
        </is>
      </c>
      <c r="K236" t="str">
        <f>HYPERLINK("https://www.jnafau.ac.in/wp-admin/admin-ajax.php?action=cfdb-file&amp;s=1544536155.2189&amp;form=Alumini&amp;field=ResumeCV","IMG-20180321-WA0013.jpg")</f>
        <v>IMG-20180321-WA0013.jpg</v>
      </c>
      <c r="L236" s="0" t="inlineStr">
        <is>
          <t>Masters-O.D.jpg</t>
        </is>
      </c>
    </row>
    <row r="237" spans="1:13">
      <c r="A237" s="0" t="inlineStr">
        <is>
          <t>2018-12-11 13:38:31</t>
        </is>
      </c>
      <c r="B237" s="0" t="inlineStr">
        <is>
          <t>Yenamala veeranjaneya kumar</t>
        </is>
      </c>
      <c r="C237" s="0" t="inlineStr">
        <is>
          <t>M planning </t>
        </is>
      </c>
      <c r="D237" s="0" t="inlineStr">
        <is>
          <t>2015</t>
        </is>
      </c>
      <c r="E237" s="0" t="inlineStr">
        <is>
          <t>13011PA022</t>
        </is>
      </c>
      <c r="F237" s="0" t="inlineStr">
        <is>
          <t>Male</t>
        </is>
      </c>
      <c r="G237" s="0" t="inlineStr">
        <is>
          <t>08/28/1991</t>
        </is>
      </c>
      <c r="H237" s="0" t="inlineStr">
        <is>
          <t>Kumar.vera@gmail.com</t>
        </is>
      </c>
      <c r="I237" s="0" t="inlineStr">
        <is>
          <t>9441472744</t>
        </is>
      </c>
      <c r="J237" s="0" t="inlineStr">
        <is>
          <t>d.no: 6-202, gouthamnagar </t>
        </is>
      </c>
      <c r="K237" t="str">
        <f>HYPERLINK("https://www.jnafau.ac.in/wp-admin/admin-ajax.php?action=cfdb-file&amp;s=1544535511.7101&amp;form=Alumini&amp;field=ResumeCV","IMG-20181211-WA0000.jpg")</f>
        <v>IMG-20181211-WA0000.jpg</v>
      </c>
      <c r="L237" t="str">
        <f>HYPERLINK("https://www.jnafau.ac.in/wp-admin/admin-ajax.php?action=cfdb-file&amp;s=1544535511.7101&amp;form=Alumini&amp;field=uploaddegree","PC.jpg")</f>
        <v>PC.jpg</v>
      </c>
    </row>
    <row r="238" spans="1:13">
      <c r="A238" s="0" t="inlineStr">
        <is>
          <t>2018-12-11 13:33:27</t>
        </is>
      </c>
      <c r="B238" s="0" t="inlineStr">
        <is>
          <t>Shruti Ghanate</t>
        </is>
      </c>
      <c r="C238" s="0" t="inlineStr">
        <is>
          <t>M.plan</t>
        </is>
      </c>
      <c r="D238" s="0" t="inlineStr">
        <is>
          <t>2015</t>
        </is>
      </c>
      <c r="E238" s="0" t="inlineStr">
        <is>
          <t>13011PA017</t>
        </is>
      </c>
      <c r="F238" s="0" t="inlineStr">
        <is>
          <t>Female</t>
        </is>
      </c>
      <c r="G238" s="0" t="inlineStr">
        <is>
          <t>06/19/1990</t>
        </is>
      </c>
      <c r="H238" s="0" t="inlineStr">
        <is>
          <t>shruti.g057@gmail.com</t>
        </is>
      </c>
      <c r="I238" s="0" t="inlineStr">
        <is>
          <t>9030792124</t>
        </is>
      </c>
      <c r="J238" s="0" t="inlineStr">
        <is>
          <t>Plot no 52,Rajeev shetty nagar colony,TKR College road,karmanghat.</t>
        </is>
      </c>
      <c r="K238" t="str">
        <f>HYPERLINK("https://www.jnafau.ac.in/wp-admin/admin-ajax.php?action=cfdb-file&amp;s=1544535207.3942&amp;form=Alumini&amp;field=ResumeCV","123.jpg")</f>
        <v>123.jpg</v>
      </c>
      <c r="L238" s="0" t="inlineStr">
        <is>
          <t>shruti-001.jpg</t>
        </is>
      </c>
    </row>
    <row r="239" spans="1:13">
      <c r="A239" s="0" t="inlineStr">
        <is>
          <t>2018-12-11 13:33:18</t>
        </is>
      </c>
      <c r="B239" s="0" t="inlineStr">
        <is>
          <t>Naikoti Spandana</t>
        </is>
      </c>
      <c r="C239" s="0" t="inlineStr">
        <is>
          <t>Masters In Urban and Regional Planning</t>
        </is>
      </c>
      <c r="D239" s="0" t="inlineStr">
        <is>
          <t>2015</t>
        </is>
      </c>
      <c r="E239" s="0" t="inlineStr">
        <is>
          <t>13011PA012</t>
        </is>
      </c>
      <c r="F239" s="0" t="inlineStr">
        <is>
          <t>Female</t>
        </is>
      </c>
      <c r="G239" s="0" t="inlineStr">
        <is>
          <t>05/17/1992</t>
        </is>
      </c>
      <c r="H239" s="0" t="inlineStr">
        <is>
          <t>spandananaikoti@gmail.com</t>
        </is>
      </c>
      <c r="I239" s="0" t="inlineStr">
        <is>
          <t>9703040150</t>
        </is>
      </c>
      <c r="J239" s="0" t="inlineStr">
        <is>
          <t>HNo:10-3, Plot No:146, Vidya nagar Colony, PR Pally X Roads, Sangareddy</t>
        </is>
      </c>
      <c r="K239" t="str">
        <f>HYPERLINK("https://www.jnafau.ac.in/wp-admin/admin-ajax.php?action=cfdb-file&amp;s=1544535198.9176&amp;form=Alumini&amp;field=ResumeCV","Spandana.jpg")</f>
        <v>Spandana.jpg</v>
      </c>
      <c r="L239" t="str">
        <f>HYPERLINK("https://www.jnafau.ac.in/wp-admin/admin-ajax.php?action=cfdb-file&amp;s=1544535198.9176&amp;form=Alumini&amp;field=uploaddegree","Masters-in-Urban-Regional-Planning.jpg")</f>
        <v>Masters-in-Urban-Regional-Planning.jpg</v>
      </c>
    </row>
    <row r="240" spans="1:13">
      <c r="A240" s="0" t="inlineStr">
        <is>
          <t>2018-12-11 09:00:59</t>
        </is>
      </c>
      <c r="B240" s="0" t="inlineStr">
        <is>
          <t>Maturi Rupesh</t>
        </is>
      </c>
      <c r="C240" s="0" t="inlineStr">
        <is>
          <t>Master of Planning</t>
        </is>
      </c>
      <c r="D240" s="0" t="inlineStr">
        <is>
          <t>2015</t>
        </is>
      </c>
      <c r="E240" s="0" t="inlineStr">
        <is>
          <t>13011PA010</t>
        </is>
      </c>
      <c r="F240" s="0" t="inlineStr">
        <is>
          <t>Male</t>
        </is>
      </c>
      <c r="G240" s="0" t="inlineStr">
        <is>
          <t>06/11/1991</t>
        </is>
      </c>
      <c r="H240" s="0" t="inlineStr">
        <is>
          <t>rupesh.maturi@gmail.com</t>
        </is>
      </c>
      <c r="I240" s="0" t="inlineStr">
        <is>
          <t>9652713085</t>
        </is>
      </c>
      <c r="J240" s="0" t="inlineStr">
        <is>
          <t>5-11-351, Pochammakunta, Hanamkonda, Warangal Urban, 506009</t>
        </is>
      </c>
      <c r="K240" t="str">
        <f>HYPERLINK("https://www.jnafau.ac.in/wp-admin/admin-ajax.php?action=cfdb-file&amp;s=1544518859.1339&amp;form=Alumini&amp;field=ResumeCV","IMG-20181211-WA0000.jpg")</f>
        <v>IMG-20181211-WA0000.jpg</v>
      </c>
      <c r="L240" t="str">
        <f>HYPERLINK("https://www.jnafau.ac.in/wp-admin/admin-ajax.php?action=cfdb-file&amp;s=1544518859.1339&amp;form=Alumini&amp;field=uploaddegree","IMG-20181211-WA0001.jpg")</f>
        <v>IMG-20181211-WA0001.jpg</v>
      </c>
    </row>
    <row r="241" spans="1:13">
      <c r="A241" s="0" t="inlineStr">
        <is>
          <t>2018-12-09 02:57:36</t>
        </is>
      </c>
      <c r="B241" s="0" t="inlineStr">
        <is>
          <t>RADHA KRISHNA KONDA</t>
        </is>
      </c>
      <c r="C241" s="0" t="inlineStr">
        <is>
          <t>Bachelor of Architecture </t>
        </is>
      </c>
      <c r="D241" s="0" t="inlineStr">
        <is>
          <t>1981</t>
        </is>
      </c>
      <c r="E241" s="0" t="inlineStr">
        <is>
          <t>118</t>
        </is>
      </c>
      <c r="F241" s="0" t="inlineStr">
        <is>
          <t>Male</t>
        </is>
      </c>
      <c r="G241" s="0" t="inlineStr">
        <is>
          <t>03/05/1959</t>
        </is>
      </c>
      <c r="H241" s="0" t="inlineStr">
        <is>
          <t>archkrishna@yahoo.com</t>
        </is>
      </c>
      <c r="I241" s="0" t="inlineStr">
        <is>
          <t>9490514114</t>
        </is>
      </c>
      <c r="J241" s="0" t="inlineStr">
        <is>
          <t>2nd Floor, Lata Castle, 3rd Road, Nagarjuna Nagar Colony , opp NTR Health University, VIJAYAWADA- 520008</t>
        </is>
      </c>
      <c r="K241" t="str">
        <f>HYPERLINK("https://www.jnafau.ac.in/wp-admin/admin-ajax.php?action=cfdb-file&amp;s=1544324256.3984&amp;form=Alumini&amp;field=ResumeCV","IMG_5672.jpg")</f>
        <v>IMG_5672.jpg</v>
      </c>
      <c r="L241" s="0" t="inlineStr">
        <is>
          <t>image.jpg</t>
        </is>
      </c>
    </row>
    <row r="242" spans="1:13">
      <c r="A242" s="0" t="inlineStr">
        <is>
          <t>2018-12-08 17:25:51</t>
        </is>
      </c>
      <c r="B242" s="0" t="inlineStr">
        <is>
          <t>Polasa Jagan Mohan</t>
        </is>
      </c>
      <c r="C242" s="0" t="inlineStr">
        <is>
          <t>B. Arch</t>
        </is>
      </c>
      <c r="D242" s="0" t="inlineStr">
        <is>
          <t>1983</t>
        </is>
      </c>
      <c r="E242" s="0" t="inlineStr">
        <is>
          <t>198</t>
        </is>
      </c>
      <c r="F242" s="0" t="inlineStr">
        <is>
          <t>Male</t>
        </is>
      </c>
      <c r="G242" s="0" t="inlineStr">
        <is>
          <t>09/05/1960</t>
        </is>
      </c>
      <c r="H242" s="0" t="inlineStr">
        <is>
          <t>jaganmp@rediffmail.com</t>
        </is>
      </c>
      <c r="I242" s="0" t="inlineStr">
        <is>
          <t>9440090272</t>
        </is>
      </c>
      <c r="J242" s="0" t="inlineStr">
        <is>
          <t>Deepika Residency,</t>
        </is>
      </c>
      <c r="K242" t="str">
        <f>HYPERLINK("https://www.jnafau.ac.in/wp-admin/admin-ajax.php?action=cfdb-file&amp;s=1544289951.2702&amp;form=Alumini&amp;field=ResumeCV","Jagan-Mohan-P1.jpg")</f>
        <v>Jagan-Mohan-P1.jpg</v>
      </c>
      <c r="L242" s="0" t="inlineStr">
        <is>
          <t>Degree-Certificate.jpg</t>
        </is>
      </c>
    </row>
    <row r="243" spans="1:13">
      <c r="A243" s="0" t="inlineStr">
        <is>
          <t>2018-12-03 08:08:45</t>
        </is>
      </c>
      <c r="B243" s="0" t="inlineStr">
        <is>
          <t>Mandapati K Krishna Babu</t>
        </is>
      </c>
      <c r="C243" s="0" t="inlineStr">
        <is>
          <t>M.Plan</t>
        </is>
      </c>
      <c r="D243" s="0" t="inlineStr">
        <is>
          <t>2015</t>
        </is>
      </c>
      <c r="E243" s="0" t="inlineStr">
        <is>
          <t>13011AA009</t>
        </is>
      </c>
      <c r="F243" s="0" t="inlineStr">
        <is>
          <t>Male</t>
        </is>
      </c>
      <c r="G243" s="0" t="inlineStr">
        <is>
          <t>04/25/1988</t>
        </is>
      </c>
      <c r="H243" s="0" t="inlineStr">
        <is>
          <t>kalikrishna675@gmail.com</t>
        </is>
      </c>
      <c r="I243" s="0" t="inlineStr">
        <is>
          <t>8125603591</t>
        </is>
      </c>
      <c r="J243" s="0" t="inlineStr">
        <is>
          <t>Architecture Department_Section A_SPA &amp; JNAFA Univ</t>
        </is>
      </c>
      <c r="K243" t="str">
        <f>HYPERLINK("https://www.jnafau.ac.in/wp-admin/admin-ajax.php?action=cfdb-file&amp;s=1543824525.8739&amp;form=Alumini&amp;field=ResumeCV","krishna.jpg")</f>
        <v>krishna.jpg</v>
      </c>
      <c r="L243" t="str">
        <f>HYPERLINK("https://www.jnafau.ac.in/wp-admin/admin-ajax.php?action=cfdb-file&amp;s=1543824525.8739&amp;form=Alumini&amp;field=uploaddegree","B.arch_OD.jpg")</f>
        <v>B.arch_OD.jpg</v>
      </c>
    </row>
    <row r="244" spans="1:13">
      <c r="A244" s="0" t="inlineStr">
        <is>
          <t>2018-12-03 08:08:31</t>
        </is>
      </c>
      <c r="B244" s="0" t="inlineStr">
        <is>
          <t>Mandapati K Krishna Babu</t>
        </is>
      </c>
      <c r="C244" s="0" t="inlineStr">
        <is>
          <t>M.Plan</t>
        </is>
      </c>
      <c r="D244" s="0" t="inlineStr">
        <is>
          <t>2015</t>
        </is>
      </c>
      <c r="E244" s="0" t="inlineStr">
        <is>
          <t>13011AA009</t>
        </is>
      </c>
      <c r="F244" s="0" t="inlineStr">
        <is>
          <t>Male</t>
        </is>
      </c>
      <c r="G244" s="0" t="inlineStr">
        <is>
          <t>04/25/1988</t>
        </is>
      </c>
      <c r="H244" s="0" t="inlineStr">
        <is>
          <t>kalikrishna675@gmail.com</t>
        </is>
      </c>
      <c r="I244" s="0" t="inlineStr">
        <is>
          <t>8125603591</t>
        </is>
      </c>
      <c r="J244" s="0" t="inlineStr">
        <is>
          <t>Architecture Department_Section A_SPA &amp; JNAFA Univ</t>
        </is>
      </c>
      <c r="K244" t="str">
        <f>HYPERLINK("https://www.jnafau.ac.in/wp-admin/admin-ajax.php?action=cfdb-file&amp;s=1543824511.2416&amp;form=Alumini&amp;field=ResumeCV","krishna.jpg")</f>
        <v>krishna.jpg</v>
      </c>
      <c r="L244" t="str">
        <f>HYPERLINK("https://www.jnafau.ac.in/wp-admin/admin-ajax.php?action=cfdb-file&amp;s=1543824511.2416&amp;form=Alumini&amp;field=uploaddegree","B.arch_OD.jpg")</f>
        <v>B.arch_OD.jpg</v>
      </c>
    </row>
    <row r="245" spans="1:13">
      <c r="A245" s="0" t="inlineStr">
        <is>
          <t>2018-12-03 08:08:16</t>
        </is>
      </c>
      <c r="B245" s="0" t="inlineStr">
        <is>
          <t>Mandapati K Krishna Babu</t>
        </is>
      </c>
      <c r="C245" s="0" t="inlineStr">
        <is>
          <t>M.Plan</t>
        </is>
      </c>
      <c r="D245" s="0" t="inlineStr">
        <is>
          <t>2015</t>
        </is>
      </c>
      <c r="E245" s="0" t="inlineStr">
        <is>
          <t>13011AA009</t>
        </is>
      </c>
      <c r="F245" s="0" t="inlineStr">
        <is>
          <t>Male</t>
        </is>
      </c>
      <c r="G245" s="0" t="inlineStr">
        <is>
          <t>04/25/1988</t>
        </is>
      </c>
      <c r="H245" s="0" t="inlineStr">
        <is>
          <t>kalikrishna675@gmail.com</t>
        </is>
      </c>
      <c r="I245" s="0" t="inlineStr">
        <is>
          <t>8125603591</t>
        </is>
      </c>
      <c r="J245" s="0" t="inlineStr">
        <is>
          <t>Architecture Department_Section A_SPA &amp; JNAFA Univ</t>
        </is>
      </c>
      <c r="K245" t="str">
        <f>HYPERLINK("https://www.jnafau.ac.in/wp-admin/admin-ajax.php?action=cfdb-file&amp;s=1543824496.1430&amp;form=Alumini&amp;field=ResumeCV","krishna.jpg")</f>
        <v>krishna.jpg</v>
      </c>
      <c r="L245" t="str">
        <f>HYPERLINK("https://www.jnafau.ac.in/wp-admin/admin-ajax.php?action=cfdb-file&amp;s=1543824496.1430&amp;form=Alumini&amp;field=uploaddegree","B.arch_OD.jpg")</f>
        <v>B.arch_OD.jpg</v>
      </c>
    </row>
    <row r="246" spans="1:13">
      <c r="A246" s="0" t="inlineStr">
        <is>
          <t>2018-12-03 08:07:59</t>
        </is>
      </c>
      <c r="B246" s="0" t="inlineStr">
        <is>
          <t>Mandapati K Krishna Babu</t>
        </is>
      </c>
      <c r="C246" s="0" t="inlineStr">
        <is>
          <t>M.Plan</t>
        </is>
      </c>
      <c r="D246" s="0" t="inlineStr">
        <is>
          <t>2015</t>
        </is>
      </c>
      <c r="E246" s="0" t="inlineStr">
        <is>
          <t>13011AA009</t>
        </is>
      </c>
      <c r="F246" s="0" t="inlineStr">
        <is>
          <t>Male</t>
        </is>
      </c>
      <c r="G246" s="0" t="inlineStr">
        <is>
          <t>04/25/1988</t>
        </is>
      </c>
      <c r="H246" s="0" t="inlineStr">
        <is>
          <t>kalikrishna675@gmail.com</t>
        </is>
      </c>
      <c r="I246" s="0" t="inlineStr">
        <is>
          <t>8125603591</t>
        </is>
      </c>
      <c r="J246" s="0" t="inlineStr">
        <is>
          <t>Architecture Department_Section A_SPA &amp; JNAFA Univ</t>
        </is>
      </c>
      <c r="K246" t="str">
        <f>HYPERLINK("https://www.jnafau.ac.in/wp-admin/admin-ajax.php?action=cfdb-file&amp;s=1543824479.2859&amp;form=Alumini&amp;field=ResumeCV","krishna.jpg")</f>
        <v>krishna.jpg</v>
      </c>
      <c r="L246" t="str">
        <f>HYPERLINK("https://www.jnafau.ac.in/wp-admin/admin-ajax.php?action=cfdb-file&amp;s=1543824479.2859&amp;form=Alumini&amp;field=uploaddegree","B.arch_OD.jpg")</f>
        <v>B.arch_OD.jpg</v>
      </c>
    </row>
    <row r="247" spans="1:13">
      <c r="A247" s="0" t="inlineStr">
        <is>
          <t>2018-12-01 11:58:11</t>
        </is>
      </c>
      <c r="B247" s="0" t="inlineStr">
        <is>
          <t>Srivalli Pradeepthi Ikkurthy</t>
        </is>
      </c>
      <c r="C247" s="0" t="inlineStr">
        <is>
          <t>B.Arch</t>
        </is>
      </c>
      <c r="D247" s="0" t="inlineStr">
        <is>
          <t>2007</t>
        </is>
      </c>
      <c r="E247" s="0" t="inlineStr">
        <is>
          <t>020120</t>
        </is>
      </c>
      <c r="F247" s="0" t="inlineStr">
        <is>
          <t>Female</t>
        </is>
      </c>
      <c r="G247" s="0" t="inlineStr">
        <is>
          <t>05/26/1985</t>
        </is>
      </c>
      <c r="H247" s="0" t="inlineStr">
        <is>
          <t>pradeepthi.is@gmail.com</t>
        </is>
      </c>
      <c r="I247" s="0" t="inlineStr">
        <is>
          <t>9440635653</t>
        </is>
      </c>
      <c r="J247" s="0" t="inlineStr">
        <is>
          <t>PLOT 63-1, ROAD NO 72, CSR ESTATES</t>
        </is>
      </c>
      <c r="K247" t="str">
        <f>HYPERLINK("https://www.jnafau.ac.in/wp-admin/admin-ajax.php?action=cfdb-file&amp;s=1543665491.5596&amp;form=Alumini&amp;field=ResumeCV","passport-photograph-ISP.jpg")</f>
        <v>passport-photograph-ISP.jpg</v>
      </c>
      <c r="L247" s="0" t="inlineStr">
        <is>
          <t>B-ARCH-.pdf</t>
        </is>
      </c>
    </row>
    <row r="248" spans="1:13">
      <c r="A248" s="0" t="inlineStr">
        <is>
          <t>2018-12-01 11:57:47</t>
        </is>
      </c>
      <c r="B248" s="0" t="inlineStr">
        <is>
          <t>Srivalli Pradeepthi Ikkurthy</t>
        </is>
      </c>
      <c r="C248" s="0" t="inlineStr">
        <is>
          <t>B.Arch</t>
        </is>
      </c>
      <c r="D248" s="0" t="inlineStr">
        <is>
          <t>2007</t>
        </is>
      </c>
      <c r="E248" s="0" t="inlineStr">
        <is>
          <t>020120</t>
        </is>
      </c>
      <c r="F248" s="0" t="inlineStr">
        <is>
          <t>Female</t>
        </is>
      </c>
      <c r="G248" s="0" t="inlineStr">
        <is>
          <t>05/26/1985</t>
        </is>
      </c>
      <c r="H248" s="0" t="inlineStr">
        <is>
          <t>pradeepthi.is@gmail.com</t>
        </is>
      </c>
      <c r="I248" s="0" t="inlineStr">
        <is>
          <t>9440635653</t>
        </is>
      </c>
      <c r="J248" s="0" t="inlineStr">
        <is>
          <t>PLOT 63-1, ROAD NO 72, CSR ESTATES</t>
        </is>
      </c>
      <c r="K248" t="str">
        <f>HYPERLINK("https://www.jnafau.ac.in/wp-admin/admin-ajax.php?action=cfdb-file&amp;s=1543665467.7415&amp;form=Alumini&amp;field=ResumeCV","passport-photograph-ISP.jpg")</f>
        <v>passport-photograph-ISP.jpg</v>
      </c>
      <c r="L248" s="0" t="inlineStr">
        <is>
          <t>B-ARCH-.pdf</t>
        </is>
      </c>
    </row>
    <row r="249" spans="1:13">
      <c r="A249" s="0" t="inlineStr">
        <is>
          <t>2018-12-01 08:56:11</t>
        </is>
      </c>
      <c r="B249" s="0" t="inlineStr">
        <is>
          <t>SHAIK MOHAMMED IRFAN</t>
        </is>
      </c>
      <c r="C249" s="0" t="inlineStr">
        <is>
          <t>B.Arch</t>
        </is>
      </c>
      <c r="D249" s="0" t="inlineStr">
        <is>
          <t>2013</t>
        </is>
      </c>
      <c r="E249" s="0" t="inlineStr">
        <is>
          <t>08011AA032</t>
        </is>
      </c>
      <c r="F249" s="0" t="inlineStr">
        <is>
          <t>Male</t>
        </is>
      </c>
      <c r="G249" s="0" t="inlineStr">
        <is>
          <t>11/15/1990</t>
        </is>
      </c>
      <c r="H249" s="0" t="inlineStr">
        <is>
          <t>AR.SHAIKIRFAN@GMAIL.COM</t>
        </is>
      </c>
      <c r="I249" s="0" t="inlineStr">
        <is>
          <t>7989340670</t>
        </is>
      </c>
      <c r="J249" s="0" t="inlineStr">
        <is>
          <t>KURNOOL</t>
        </is>
      </c>
      <c r="K249" t="str">
        <f>HYPERLINK("https://www.jnafau.ac.in/wp-admin/admin-ajax.php?action=cfdb-file&amp;s=1543654571.9856&amp;form=Alumini&amp;field=ResumeCV","SHAIK-MOHD.IRFAN_.pdf")</f>
        <v>SHAIK-MOHD.IRFAN_.pdf</v>
      </c>
      <c r="L249" t="str">
        <f>HYPERLINK("https://www.jnafau.ac.in/wp-admin/admin-ajax.php?action=cfdb-file&amp;s=1543654571.9856&amp;form=Alumini&amp;field=uploaddegree","BACHELOR-DEGREE-CERTIFICATE-1.pdf")</f>
        <v>BACHELOR-DEGREE-CERTIFICATE-1.pdf</v>
      </c>
    </row>
    <row r="250" spans="1:13">
      <c r="A250" s="0" t="inlineStr">
        <is>
          <t>2018-12-01 08:55:41</t>
        </is>
      </c>
      <c r="B250" s="0" t="inlineStr">
        <is>
          <t>SHAIK MOHAMMED IRFAN</t>
        </is>
      </c>
      <c r="C250" s="0" t="inlineStr">
        <is>
          <t>B.Arch</t>
        </is>
      </c>
      <c r="D250" s="0" t="inlineStr">
        <is>
          <t>2013</t>
        </is>
      </c>
      <c r="E250" s="0" t="inlineStr">
        <is>
          <t>08011AA032</t>
        </is>
      </c>
      <c r="F250" s="0" t="inlineStr">
        <is>
          <t>Male</t>
        </is>
      </c>
      <c r="G250" s="0" t="inlineStr">
        <is>
          <t>11/15/1990</t>
        </is>
      </c>
      <c r="H250" s="0" t="inlineStr">
        <is>
          <t>AR.SHAIKIRFAN@GMAIL.COM</t>
        </is>
      </c>
      <c r="I250" s="0" t="inlineStr">
        <is>
          <t>7989340670</t>
        </is>
      </c>
      <c r="J250" s="0" t="inlineStr">
        <is>
          <t>KURNOOL</t>
        </is>
      </c>
      <c r="K250" t="str">
        <f>HYPERLINK("https://www.jnafau.ac.in/wp-admin/admin-ajax.php?action=cfdb-file&amp;s=1543654541.3730&amp;form=Alumini&amp;field=ResumeCV","SHAIK-MOHD.IRFAN_.pdf")</f>
        <v>SHAIK-MOHD.IRFAN_.pdf</v>
      </c>
      <c r="L250" t="str">
        <f>HYPERLINK("https://www.jnafau.ac.in/wp-admin/admin-ajax.php?action=cfdb-file&amp;s=1543654541.3730&amp;form=Alumini&amp;field=uploaddegree","BACHELOR-DEGREE-CERTIFICATE-1.pdf")</f>
        <v>BACHELOR-DEGREE-CERTIFICATE-1.pdf</v>
      </c>
    </row>
    <row r="251" spans="1:13">
      <c r="A251" s="0" t="inlineStr">
        <is>
          <t>2018-12-01 08:45:18</t>
        </is>
      </c>
      <c r="B251" s="0" t="inlineStr">
        <is>
          <t>Shaik Mohammed Irfan</t>
        </is>
      </c>
      <c r="C251" s="0" t="inlineStr">
        <is>
          <t>B.Arch</t>
        </is>
      </c>
      <c r="D251" s="0" t="inlineStr">
        <is>
          <t>2013</t>
        </is>
      </c>
      <c r="E251" s="0" t="inlineStr">
        <is>
          <t>08011AA032</t>
        </is>
      </c>
      <c r="F251" s="0" t="inlineStr">
        <is>
          <t>Male</t>
        </is>
      </c>
      <c r="G251" s="0" t="inlineStr">
        <is>
          <t>11/15/1990</t>
        </is>
      </c>
      <c r="H251" s="0" t="inlineStr">
        <is>
          <t>AR.SHAIKIRFAN@GMAIL.COM</t>
        </is>
      </c>
      <c r="I251" s="0" t="inlineStr">
        <is>
          <t>7989340670</t>
        </is>
      </c>
      <c r="J251" s="0" t="inlineStr">
        <is>
          <t>KURNOOL</t>
        </is>
      </c>
      <c r="K251" t="str">
        <f>HYPERLINK("https://www.jnafau.ac.in/wp-admin/admin-ajax.php?action=cfdb-file&amp;s=1543653918.9091&amp;form=Alumini&amp;field=ResumeCV","SHAIK-MOHD.IRFAN_.pdf")</f>
        <v>SHAIK-MOHD.IRFAN_.pdf</v>
      </c>
      <c r="L251" t="str">
        <f>HYPERLINK("https://www.jnafau.ac.in/wp-admin/admin-ajax.php?action=cfdb-file&amp;s=1543653918.9091&amp;form=Alumini&amp;field=uploaddegree","BACHELOR-DEGREE-CERTIFICATE-1.pdf")</f>
        <v>BACHELOR-DEGREE-CERTIFICATE-1.pdf</v>
      </c>
    </row>
    <row r="252" spans="1:13">
      <c r="A252" s="0" t="inlineStr">
        <is>
          <t>2018-12-01 08:44:59</t>
        </is>
      </c>
      <c r="B252" s="0" t="inlineStr">
        <is>
          <t>Shaik Mohammed Irfan</t>
        </is>
      </c>
      <c r="C252" s="0" t="inlineStr">
        <is>
          <t>B.Arch</t>
        </is>
      </c>
      <c r="D252" s="0" t="inlineStr">
        <is>
          <t>2013</t>
        </is>
      </c>
      <c r="E252" s="0" t="inlineStr">
        <is>
          <t>08011AA032</t>
        </is>
      </c>
      <c r="F252" s="0" t="inlineStr">
        <is>
          <t>Male</t>
        </is>
      </c>
      <c r="G252" s="0" t="inlineStr">
        <is>
          <t>11/15/1990</t>
        </is>
      </c>
      <c r="H252" s="0" t="inlineStr">
        <is>
          <t>AR.SHAIKIRFAN@GMAIL.COM</t>
        </is>
      </c>
      <c r="I252" s="0" t="inlineStr">
        <is>
          <t>7989340670</t>
        </is>
      </c>
      <c r="J252" s="0" t="inlineStr">
        <is>
          <t>KURNOOL</t>
        </is>
      </c>
      <c r="K252" t="str">
        <f>HYPERLINK("https://www.jnafau.ac.in/wp-admin/admin-ajax.php?action=cfdb-file&amp;s=1543653899.2355&amp;form=Alumini&amp;field=ResumeCV","SHAIK-MOHD.IRFAN_.pdf")</f>
        <v>SHAIK-MOHD.IRFAN_.pdf</v>
      </c>
      <c r="L252" t="str">
        <f>HYPERLINK("https://www.jnafau.ac.in/wp-admin/admin-ajax.php?action=cfdb-file&amp;s=1543653899.2355&amp;form=Alumini&amp;field=uploaddegree","BACHELOR-DEGREE-CERTIFICATE-1.pdf")</f>
        <v>BACHELOR-DEGREE-CERTIFICATE-1.pdf</v>
      </c>
    </row>
    <row r="253" spans="1:13">
      <c r="A253" s="0" t="inlineStr">
        <is>
          <t>2018-12-01 08:44:39</t>
        </is>
      </c>
      <c r="B253" s="0" t="inlineStr">
        <is>
          <t>Shaik Mohammed Irfan</t>
        </is>
      </c>
      <c r="C253" s="0" t="inlineStr">
        <is>
          <t>B.Arch</t>
        </is>
      </c>
      <c r="D253" s="0" t="inlineStr">
        <is>
          <t>2013</t>
        </is>
      </c>
      <c r="E253" s="0" t="inlineStr">
        <is>
          <t>08011AA032</t>
        </is>
      </c>
      <c r="F253" s="0" t="inlineStr">
        <is>
          <t>Male</t>
        </is>
      </c>
      <c r="G253" s="0" t="inlineStr">
        <is>
          <t>11/15/1990</t>
        </is>
      </c>
      <c r="H253" s="0" t="inlineStr">
        <is>
          <t>AR.SHAIKIRFAN@GMAIL.COM</t>
        </is>
      </c>
      <c r="I253" s="0" t="inlineStr">
        <is>
          <t>7989340670</t>
        </is>
      </c>
      <c r="J253" s="0" t="inlineStr">
        <is>
          <t>KURNOOL</t>
        </is>
      </c>
      <c r="K253" t="str">
        <f>HYPERLINK("https://www.jnafau.ac.in/wp-admin/admin-ajax.php?action=cfdb-file&amp;s=1543653879.7923&amp;form=Alumini&amp;field=ResumeCV","SHAIK-MOHD.IRFAN_.pdf")</f>
        <v>SHAIK-MOHD.IRFAN_.pdf</v>
      </c>
      <c r="L253" t="str">
        <f>HYPERLINK("https://www.jnafau.ac.in/wp-admin/admin-ajax.php?action=cfdb-file&amp;s=1543653879.7923&amp;form=Alumini&amp;field=uploaddegree","BACHELOR-DEGREE-CERTIFICATE-1.pdf")</f>
        <v>BACHELOR-DEGREE-CERTIFICATE-1.pdf</v>
      </c>
    </row>
    <row r="254" spans="1:13">
      <c r="A254" s="0" t="inlineStr">
        <is>
          <t>2018-12-01 07:41:53</t>
        </is>
      </c>
      <c r="B254" s="0" t="inlineStr">
        <is>
          <t>Kesari Payneni</t>
        </is>
      </c>
      <c r="C254" s="0" t="inlineStr">
        <is>
          <t>Bachelor of Architecture</t>
        </is>
      </c>
      <c r="D254" s="0" t="inlineStr">
        <is>
          <t>2007</t>
        </is>
      </c>
      <c r="E254" s="0" t="inlineStr">
        <is>
          <t>02041B0010</t>
        </is>
      </c>
      <c r="F254" s="0" t="inlineStr">
        <is>
          <t>Male</t>
        </is>
      </c>
      <c r="G254" s="0" t="inlineStr">
        <is>
          <t>11/03/1983</t>
        </is>
      </c>
      <c r="H254" s="0" t="inlineStr">
        <is>
          <t>kesari.payneni@gmail.com</t>
        </is>
      </c>
      <c r="I254" s="0" t="inlineStr">
        <is>
          <t>7700901979</t>
        </is>
      </c>
      <c r="J254" s="0" t="inlineStr">
        <is>
          <t>Mumbai</t>
        </is>
      </c>
      <c r="K254" t="str">
        <f>HYPERLINK("https://www.jnafau.ac.in/wp-admin/admin-ajax.php?action=cfdb-file&amp;s=1543650113.5376&amp;form=Alumini&amp;field=ResumeCV","profile.jpg")</f>
        <v>profile.jpg</v>
      </c>
      <c r="L254" t="str">
        <f>HYPERLINK("https://www.jnafau.ac.in/wp-admin/admin-ajax.php?action=cfdb-file&amp;s=1543650113.5376&amp;form=Alumini&amp;field=uploaddegree","kesari_barch.jpg")</f>
        <v>kesari_barch.jpg</v>
      </c>
    </row>
    <row r="255" spans="1:13">
      <c r="A255" s="0" t="inlineStr">
        <is>
          <t>2018-12-01 07:40:40</t>
        </is>
      </c>
      <c r="B255" s="0" t="inlineStr">
        <is>
          <t>Kesari Payneni</t>
        </is>
      </c>
      <c r="C255" s="0" t="inlineStr">
        <is>
          <t>Bachelor of Architecture</t>
        </is>
      </c>
      <c r="D255" s="0" t="inlineStr">
        <is>
          <t>2007</t>
        </is>
      </c>
      <c r="E255" s="0" t="inlineStr">
        <is>
          <t>02041B0010</t>
        </is>
      </c>
      <c r="F255" s="0" t="inlineStr">
        <is>
          <t>Male</t>
        </is>
      </c>
      <c r="G255" s="0" t="inlineStr">
        <is>
          <t>11/03/1983</t>
        </is>
      </c>
      <c r="H255" s="0" t="inlineStr">
        <is>
          <t>kesari.payneni@gmail.com</t>
        </is>
      </c>
      <c r="I255" s="0" t="inlineStr">
        <is>
          <t>7700901979</t>
        </is>
      </c>
      <c r="J255" s="0" t="inlineStr">
        <is>
          <t>Mumbai</t>
        </is>
      </c>
      <c r="K255" t="str">
        <f>HYPERLINK("https://www.jnafau.ac.in/wp-admin/admin-ajax.php?action=cfdb-file&amp;s=1543650040.4362&amp;form=Alumini&amp;field=ResumeCV","profile.jpg")</f>
        <v>profile.jpg</v>
      </c>
      <c r="L255" t="str">
        <f>HYPERLINK("https://www.jnafau.ac.in/wp-admin/admin-ajax.php?action=cfdb-file&amp;s=1543650040.4362&amp;form=Alumini&amp;field=uploaddegree","kesari_barch.jpg")</f>
        <v>kesari_barch.jpg</v>
      </c>
    </row>
    <row r="256" spans="1:13">
      <c r="A256" s="0" t="inlineStr">
        <is>
          <t>2018-12-01 07:40:10</t>
        </is>
      </c>
      <c r="B256" s="0" t="inlineStr">
        <is>
          <t>Kesari Payneni</t>
        </is>
      </c>
      <c r="C256" s="0" t="inlineStr">
        <is>
          <t>Bachelor of Architecture</t>
        </is>
      </c>
      <c r="D256" s="0" t="inlineStr">
        <is>
          <t>2007</t>
        </is>
      </c>
      <c r="E256" s="0" t="inlineStr">
        <is>
          <t>02041B0010</t>
        </is>
      </c>
      <c r="F256" s="0" t="inlineStr">
        <is>
          <t>Male</t>
        </is>
      </c>
      <c r="G256" s="0" t="inlineStr">
        <is>
          <t>11/03/1983</t>
        </is>
      </c>
      <c r="H256" s="0" t="inlineStr">
        <is>
          <t>kesari.payneni@gmail.com</t>
        </is>
      </c>
      <c r="I256" s="0" t="inlineStr">
        <is>
          <t>7700901979</t>
        </is>
      </c>
      <c r="J256" s="0" t="inlineStr">
        <is>
          <t>Mumbai</t>
        </is>
      </c>
      <c r="K256" t="str">
        <f>HYPERLINK("https://www.jnafau.ac.in/wp-admin/admin-ajax.php?action=cfdb-file&amp;s=1543650010.2532&amp;form=Alumini&amp;field=ResumeCV","profile.jpg")</f>
        <v>profile.jpg</v>
      </c>
      <c r="L256" t="str">
        <f>HYPERLINK("https://www.jnafau.ac.in/wp-admin/admin-ajax.php?action=cfdb-file&amp;s=1543650010.2532&amp;form=Alumini&amp;field=uploaddegree","kesari_barch.jpg")</f>
        <v>kesari_barch.jpg</v>
      </c>
    </row>
    <row r="257" spans="1:13">
      <c r="A257" s="0" t="inlineStr">
        <is>
          <t>2018-12-01 07:39:25</t>
        </is>
      </c>
      <c r="B257" s="0" t="inlineStr">
        <is>
          <t>Kesari Payneni</t>
        </is>
      </c>
      <c r="C257" s="0" t="inlineStr">
        <is>
          <t>Bachelor of Architecture</t>
        </is>
      </c>
      <c r="D257" s="0" t="inlineStr">
        <is>
          <t>2007</t>
        </is>
      </c>
      <c r="E257" s="0" t="inlineStr">
        <is>
          <t>02041B0010</t>
        </is>
      </c>
      <c r="F257" s="0" t="inlineStr">
        <is>
          <t>Male</t>
        </is>
      </c>
      <c r="G257" s="0" t="inlineStr">
        <is>
          <t>11/03/1983</t>
        </is>
      </c>
      <c r="H257" s="0" t="inlineStr">
        <is>
          <t>KESARI.PAYNENI@GMAIL.COM</t>
        </is>
      </c>
      <c r="I257" s="0" t="inlineStr">
        <is>
          <t>7700901979</t>
        </is>
      </c>
      <c r="J257" s="0" t="inlineStr">
        <is>
          <t>Mumbai</t>
        </is>
      </c>
      <c r="K257" t="str">
        <f>HYPERLINK("https://www.jnafau.ac.in/wp-admin/admin-ajax.php?action=cfdb-file&amp;s=1543649965.5082&amp;form=Alumini&amp;field=ResumeCV","profile.jpg")</f>
        <v>profile.jpg</v>
      </c>
      <c r="L257" t="str">
        <f>HYPERLINK("https://www.jnafau.ac.in/wp-admin/admin-ajax.php?action=cfdb-file&amp;s=1543649965.5082&amp;form=Alumini&amp;field=uploaddegree","kesari_barch.jpg")</f>
        <v>kesari_barch.jpg</v>
      </c>
    </row>
    <row r="258" spans="1:13">
      <c r="A258" s="0" t="inlineStr">
        <is>
          <t>2018-12-01 07:38:29</t>
        </is>
      </c>
      <c r="B258" s="0" t="inlineStr">
        <is>
          <t>Kesari Payneni</t>
        </is>
      </c>
      <c r="C258" s="0" t="inlineStr">
        <is>
          <t>Bachelor of Architecture</t>
        </is>
      </c>
      <c r="D258" s="0" t="inlineStr">
        <is>
          <t>2007</t>
        </is>
      </c>
      <c r="E258" s="0" t="inlineStr">
        <is>
          <t>02041B0010</t>
        </is>
      </c>
      <c r="F258" s="0" t="inlineStr">
        <is>
          <t>Male</t>
        </is>
      </c>
      <c r="G258" s="0" t="inlineStr">
        <is>
          <t>11/03/1983</t>
        </is>
      </c>
      <c r="H258" s="0" t="inlineStr">
        <is>
          <t>KESARI.PAYNENI@GMAIL.COM</t>
        </is>
      </c>
      <c r="I258" s="0" t="inlineStr">
        <is>
          <t>7700901979</t>
        </is>
      </c>
      <c r="J258" s="0" t="inlineStr">
        <is>
          <t>Mumbai</t>
        </is>
      </c>
      <c r="K258" t="str">
        <f>HYPERLINK("https://www.jnafau.ac.in/wp-admin/admin-ajax.php?action=cfdb-file&amp;s=1543649909.6340&amp;form=Alumini&amp;field=ResumeCV","profile.jpg")</f>
        <v>profile.jpg</v>
      </c>
      <c r="L258" t="str">
        <f>HYPERLINK("https://www.jnafau.ac.in/wp-admin/admin-ajax.php?action=cfdb-file&amp;s=1543649909.6340&amp;form=Alumini&amp;field=uploaddegree","kesari_barch.jpg")</f>
        <v>kesari_barch.jpg</v>
      </c>
    </row>
    <row r="259" spans="1:13">
      <c r="A259" s="0" t="inlineStr">
        <is>
          <t>2018-12-01 07:38:09</t>
        </is>
      </c>
      <c r="B259" s="0" t="inlineStr">
        <is>
          <t>Kesari Payneni</t>
        </is>
      </c>
      <c r="C259" s="0" t="inlineStr">
        <is>
          <t>Bachelor of Architecture</t>
        </is>
      </c>
      <c r="D259" s="0" t="inlineStr">
        <is>
          <t>2007</t>
        </is>
      </c>
      <c r="E259" s="0" t="inlineStr">
        <is>
          <t>02041B0010</t>
        </is>
      </c>
      <c r="F259" s="0" t="inlineStr">
        <is>
          <t>Male</t>
        </is>
      </c>
      <c r="G259" s="0" t="inlineStr">
        <is>
          <t>11/03/1983</t>
        </is>
      </c>
      <c r="H259" s="0" t="inlineStr">
        <is>
          <t>KESARI.PAYNENI@GMAIL.COM</t>
        </is>
      </c>
      <c r="I259" s="0" t="inlineStr">
        <is>
          <t>7700901979</t>
        </is>
      </c>
      <c r="J259" s="0" t="inlineStr">
        <is>
          <t>Mumbai</t>
        </is>
      </c>
      <c r="K259" t="str">
        <f>HYPERLINK("https://www.jnafau.ac.in/wp-admin/admin-ajax.php?action=cfdb-file&amp;s=1543649889.4847&amp;form=Alumini&amp;field=ResumeCV","profile.jpg")</f>
        <v>profile.jpg</v>
      </c>
      <c r="L259" t="str">
        <f>HYPERLINK("https://www.jnafau.ac.in/wp-admin/admin-ajax.php?action=cfdb-file&amp;s=1543649889.4847&amp;form=Alumini&amp;field=uploaddegree","kesari_barch.jpg")</f>
        <v>kesari_barch.jpg</v>
      </c>
    </row>
    <row r="260" spans="1:13">
      <c r="A260" s="0" t="inlineStr">
        <is>
          <t>2018-12-01 06:52:07</t>
        </is>
      </c>
      <c r="B260" s="0" t="inlineStr">
        <is>
          <t>Sadia Fatima</t>
        </is>
      </c>
      <c r="C260" s="0" t="inlineStr">
        <is>
          <t>B.Arch</t>
        </is>
      </c>
      <c r="D260" s="0" t="inlineStr">
        <is>
          <t>2013</t>
        </is>
      </c>
      <c r="E260" s="0" t="inlineStr">
        <is>
          <t>080126</t>
        </is>
      </c>
      <c r="F260" s="0" t="inlineStr">
        <is>
          <t>Female</t>
        </is>
      </c>
      <c r="G260" s="0" t="inlineStr">
        <is>
          <t>07/28/1990</t>
        </is>
      </c>
      <c r="H260" s="0" t="inlineStr">
        <is>
          <t>sadia.fatima2114@gmail.com</t>
        </is>
      </c>
      <c r="I260" s="0" t="inlineStr">
        <is>
          <t>9948104791</t>
        </is>
      </c>
      <c r="J260" s="0" t="inlineStr">
        <is>
          <t>Mak castle apt flat no. 404 golden heights colony , pillar no.212 upperpally ,Rajendra Nagar. 8000048</t>
        </is>
      </c>
      <c r="K260" t="str">
        <f>HYPERLINK("https://www.jnafau.ac.in/wp-admin/admin-ajax.php?action=cfdb-file&amp;s=1543647127.7593&amp;form=Alumini&amp;field=ResumeCV","20181130_234058.jpg")</f>
        <v>20181130_234058.jpg</v>
      </c>
      <c r="L260" s="0" t="inlineStr">
        <is>
          <t>20161022_191608.jpg</t>
        </is>
      </c>
    </row>
    <row r="261" spans="1:13">
      <c r="A261" s="0" t="inlineStr">
        <is>
          <t>2018-12-01 06:51:26</t>
        </is>
      </c>
      <c r="B261" s="0" t="inlineStr">
        <is>
          <t>Sadia Fatima</t>
        </is>
      </c>
      <c r="C261" s="0" t="inlineStr">
        <is>
          <t>B.Arch</t>
        </is>
      </c>
      <c r="D261" s="0" t="inlineStr">
        <is>
          <t>2013</t>
        </is>
      </c>
      <c r="E261" s="0" t="inlineStr">
        <is>
          <t>080126</t>
        </is>
      </c>
      <c r="F261" s="0" t="inlineStr">
        <is>
          <t>Female</t>
        </is>
      </c>
      <c r="G261" s="0" t="inlineStr">
        <is>
          <t>07/28/1990</t>
        </is>
      </c>
      <c r="H261" s="0" t="inlineStr">
        <is>
          <t>sadia.fatima2114@gmail.com</t>
        </is>
      </c>
      <c r="I261" s="0" t="inlineStr">
        <is>
          <t>9948104791</t>
        </is>
      </c>
      <c r="J261" s="0" t="inlineStr">
        <is>
          <t>Mak castle apt flat no. 404 golden heights colony , pillar no.212 upperpally ,Rajendra Nagar. 8000048</t>
        </is>
      </c>
      <c r="K261" t="str">
        <f>HYPERLINK("https://www.jnafau.ac.in/wp-admin/admin-ajax.php?action=cfdb-file&amp;s=1543647086.9210&amp;form=Alumini&amp;field=ResumeCV","20181130_234058.jpg")</f>
        <v>20181130_234058.jpg</v>
      </c>
      <c r="L261" s="0" t="inlineStr">
        <is>
          <t>20161022_191608.jpg</t>
        </is>
      </c>
    </row>
    <row r="262" spans="1:13">
      <c r="A262" s="0" t="inlineStr">
        <is>
          <t>2018-12-01 06:49:41</t>
        </is>
      </c>
      <c r="B262" s="0" t="inlineStr">
        <is>
          <t>Sadia Fatima</t>
        </is>
      </c>
      <c r="C262" s="0" t="inlineStr">
        <is>
          <t>B.Arch</t>
        </is>
      </c>
      <c r="D262" s="0" t="inlineStr">
        <is>
          <t>2013</t>
        </is>
      </c>
      <c r="E262" s="0" t="inlineStr">
        <is>
          <t>080126</t>
        </is>
      </c>
      <c r="F262" s="0" t="inlineStr">
        <is>
          <t>Female</t>
        </is>
      </c>
      <c r="G262" s="0" t="inlineStr">
        <is>
          <t>07/28/1990</t>
        </is>
      </c>
      <c r="H262" s="0" t="inlineStr">
        <is>
          <t>sadia.fatima2114@gmail.com</t>
        </is>
      </c>
      <c r="I262" s="0" t="inlineStr">
        <is>
          <t>9948104791</t>
        </is>
      </c>
      <c r="J262" s="0" t="inlineStr">
        <is>
          <t>Mak castle apt flat no. 404 golden heights colony , pillar no.212 upperpally ,Rajendra Nagar. 8000048</t>
        </is>
      </c>
      <c r="K262" t="str">
        <f>HYPERLINK("https://www.jnafau.ac.in/wp-admin/admin-ajax.php?action=cfdb-file&amp;s=1543646981.1596&amp;form=Alumini&amp;field=ResumeCV","20181130_234058.jpg")</f>
        <v>20181130_234058.jpg</v>
      </c>
      <c r="L262" s="0" t="inlineStr">
        <is>
          <t>20161022_191608.jpg</t>
        </is>
      </c>
    </row>
    <row r="263" spans="1:13">
      <c r="A263" s="0" t="inlineStr">
        <is>
          <t>2018-12-01 06:14:38</t>
        </is>
      </c>
      <c r="B263" s="0" t="inlineStr">
        <is>
          <t>TIRUVURU VENKATA SAI VISHAL</t>
        </is>
      </c>
      <c r="C263" s="0" t="inlineStr">
        <is>
          <t>DTDP</t>
        </is>
      </c>
      <c r="D263" s="0" t="inlineStr">
        <is>
          <t>2018</t>
        </is>
      </c>
      <c r="E263" s="0" t="inlineStr">
        <is>
          <t>14011BC033</t>
        </is>
      </c>
      <c r="F263" s="0" t="inlineStr">
        <is>
          <t>Male</t>
        </is>
      </c>
      <c r="G263" s="0" t="inlineStr">
        <is>
          <t>05/06/1997</t>
        </is>
      </c>
      <c r="H263" s="0" t="inlineStr">
        <is>
          <t>tiruvuru.vishal27@gmail.com</t>
        </is>
      </c>
      <c r="I263" s="0" t="inlineStr">
        <is>
          <t>9676506602</t>
        </is>
      </c>
      <c r="J263" s="0" t="inlineStr">
        <is>
          <t>K2 SECTOR C AWHO COLONY BOWENPALLY MARKET YARD SECUNDERABAD 500009</t>
        </is>
      </c>
      <c r="K263" t="str">
        <f>HYPERLINK("https://www.jnafau.ac.in/wp-admin/admin-ajax.php?action=cfdb-file&amp;s=1543644878.6505&amp;form=Alumini&amp;field=ResumeCV","New-Doc-2018-10-05-13.30.03_1.jpg")</f>
        <v>New-Doc-2018-10-05-13.30.03_1.jpg</v>
      </c>
      <c r="L263" t="str">
        <f>HYPERLINK("https://www.jnafau.ac.in/wp-admin/admin-ajax.php?action=cfdb-file&amp;s=1543644878.6505&amp;form=Alumini&amp;field=uploaddegree","B.tech-Provisional-Certificate_1.jpg")</f>
        <v>B.tech-Provisional-Certificate_1.jpg</v>
      </c>
    </row>
    <row r="264" spans="1:13">
      <c r="A264" s="0" t="inlineStr">
        <is>
          <t>2018-12-01 06:11:58</t>
        </is>
      </c>
      <c r="B264" s="0" t="inlineStr">
        <is>
          <t>TIRUVURU VENKATA SAI VISHAL</t>
        </is>
      </c>
      <c r="C264" s="0" t="inlineStr">
        <is>
          <t>DTDP</t>
        </is>
      </c>
      <c r="D264" s="0" t="inlineStr">
        <is>
          <t>2018</t>
        </is>
      </c>
      <c r="E264" s="0" t="inlineStr">
        <is>
          <t>14011BC033</t>
        </is>
      </c>
      <c r="F264" s="0" t="inlineStr">
        <is>
          <t>Male</t>
        </is>
      </c>
      <c r="G264" s="0" t="inlineStr">
        <is>
          <t>05/06/1997</t>
        </is>
      </c>
      <c r="H264" s="0" t="inlineStr">
        <is>
          <t>tiruvuru.vishal27@gmail.com</t>
        </is>
      </c>
      <c r="I264" s="0" t="inlineStr">
        <is>
          <t>9676506602</t>
        </is>
      </c>
      <c r="J264" s="0" t="inlineStr">
        <is>
          <t>K2 SECTOR C AWHO COLONY NEAR BOWENPALLY MARKET YARD SECUNDERABAD 500009</t>
        </is>
      </c>
      <c r="K264" t="str">
        <f>HYPERLINK("https://www.jnafau.ac.in/wp-admin/admin-ajax.php?action=cfdb-file&amp;s=1543644718.9656&amp;form=Alumini&amp;field=ResumeCV","New-Doc-2018-10-05-13.30.03_1.jpg")</f>
        <v>New-Doc-2018-10-05-13.30.03_1.jpg</v>
      </c>
      <c r="L264" t="str">
        <f>HYPERLINK("https://www.jnafau.ac.in/wp-admin/admin-ajax.php?action=cfdb-file&amp;s=1543644718.9656&amp;form=Alumini&amp;field=uploaddegree","B.tech-Provisional-Certificate_1.jpg")</f>
        <v>B.tech-Provisional-Certificate_1.jpg</v>
      </c>
    </row>
    <row r="265" spans="1:13">
      <c r="A265" s="0" t="inlineStr">
        <is>
          <t>2018-12-01 06:11:11</t>
        </is>
      </c>
      <c r="B265" s="0" t="inlineStr">
        <is>
          <t>TIRUVURU VENKATA SAI VISHAL</t>
        </is>
      </c>
      <c r="C265" s="0" t="inlineStr">
        <is>
          <t>DTDP</t>
        </is>
      </c>
      <c r="D265" s="0" t="inlineStr">
        <is>
          <t>2018</t>
        </is>
      </c>
      <c r="E265" s="0" t="inlineStr">
        <is>
          <t>14011BC033</t>
        </is>
      </c>
      <c r="F265" s="0" t="inlineStr">
        <is>
          <t>Male</t>
        </is>
      </c>
      <c r="G265" s="0" t="inlineStr">
        <is>
          <t>05/06/1997</t>
        </is>
      </c>
      <c r="H265" s="0" t="inlineStr">
        <is>
          <t>tiruvuru.vishal27@gmail.com</t>
        </is>
      </c>
      <c r="I265" s="0" t="inlineStr">
        <is>
          <t>9676506602</t>
        </is>
      </c>
      <c r="J265" s="0" t="inlineStr">
        <is>
          <t>K2 SECTOR C AWHO COLONY NEAR BOWENPALLY MARKET YARD SECUNDERABAD 500009</t>
        </is>
      </c>
      <c r="K265" t="str">
        <f>HYPERLINK("https://www.jnafau.ac.in/wp-admin/admin-ajax.php?action=cfdb-file&amp;s=1543644671.8165&amp;form=Alumini&amp;field=ResumeCV","New-Doc-2018-10-05-13.30.03_1.jpg")</f>
        <v>New-Doc-2018-10-05-13.30.03_1.jpg</v>
      </c>
      <c r="L265" t="str">
        <f>HYPERLINK("https://www.jnafau.ac.in/wp-admin/admin-ajax.php?action=cfdb-file&amp;s=1543644671.8165&amp;form=Alumini&amp;field=uploaddegree","B.tech-Provisional-Certificate_1.jpg")</f>
        <v>B.tech-Provisional-Certificate_1.jpg</v>
      </c>
    </row>
    <row r="266" spans="1:13">
      <c r="A266" s="0" t="inlineStr">
        <is>
          <t>2018-12-01 06:07:36</t>
        </is>
      </c>
      <c r="B266" s="0" t="inlineStr">
        <is>
          <t>Preetham Gogula</t>
        </is>
      </c>
      <c r="C266" s="0" t="inlineStr">
        <is>
          <t>Bachelor of Architecture</t>
        </is>
      </c>
      <c r="D266" s="0" t="inlineStr">
        <is>
          <t>2013</t>
        </is>
      </c>
      <c r="E266" s="0" t="inlineStr">
        <is>
          <t>08011AA024</t>
        </is>
      </c>
      <c r="F266" s="0" t="inlineStr">
        <is>
          <t>Male</t>
        </is>
      </c>
      <c r="G266" s="0" t="inlineStr">
        <is>
          <t>12/21/1990</t>
        </is>
      </c>
      <c r="H266" s="0" t="inlineStr">
        <is>
          <t>preetham.architect@gmail.com</t>
        </is>
      </c>
      <c r="I266" s="0" t="inlineStr">
        <is>
          <t>8754494120</t>
        </is>
      </c>
      <c r="J266" s="0" t="inlineStr">
        <is>
          <t>Plot No 66, Phase 3 Mythri Nagar, Madinaguda, Hyderabad - 500049</t>
        </is>
      </c>
      <c r="K266" t="str">
        <f>HYPERLINK("https://www.jnafau.ac.in/wp-admin/admin-ajax.php?action=cfdb-file&amp;s=1543644456.4472&amp;form=Alumini&amp;field=ResumeCV","01.jpg")</f>
        <v>01.jpg</v>
      </c>
      <c r="L266" t="str">
        <f>HYPERLINK("https://www.jnafau.ac.in/wp-admin/admin-ajax.php?action=cfdb-file&amp;s=1543644456.4472&amp;form=Alumini&amp;field=uploaddegree","Degree-Certificate.jpg")</f>
        <v>Degree-Certificate.jpg</v>
      </c>
    </row>
    <row r="267" spans="1:13">
      <c r="A267" s="0" t="inlineStr">
        <is>
          <t>2018-12-01 06:06:17</t>
        </is>
      </c>
      <c r="B267" s="0" t="inlineStr">
        <is>
          <t>Preetham Gogula</t>
        </is>
      </c>
      <c r="C267" s="0" t="inlineStr">
        <is>
          <t>Bachelor of Architecture</t>
        </is>
      </c>
      <c r="D267" s="0" t="inlineStr">
        <is>
          <t>2013</t>
        </is>
      </c>
      <c r="E267" s="0" t="inlineStr">
        <is>
          <t>080124</t>
        </is>
      </c>
      <c r="F267" s="0" t="inlineStr">
        <is>
          <t>Male</t>
        </is>
      </c>
      <c r="G267" s="0" t="inlineStr">
        <is>
          <t>12/21/1990</t>
        </is>
      </c>
      <c r="H267" s="0" t="inlineStr">
        <is>
          <t>preetham.architect@gmail.com</t>
        </is>
      </c>
      <c r="I267" s="0" t="inlineStr">
        <is>
          <t>8754494120</t>
        </is>
      </c>
      <c r="J267" s="0" t="inlineStr">
        <is>
          <t>Plot No 66, Phase 3, Mythri Nagar, Madinaguda, Hyderabad - 500049</t>
        </is>
      </c>
      <c r="K267" t="str">
        <f>HYPERLINK("https://www.jnafau.ac.in/wp-admin/admin-ajax.php?action=cfdb-file&amp;s=1543644377.7166&amp;form=Alumini&amp;field=ResumeCV","01.jpg")</f>
        <v>01.jpg</v>
      </c>
      <c r="L267" t="str">
        <f>HYPERLINK("https://www.jnafau.ac.in/wp-admin/admin-ajax.php?action=cfdb-file&amp;s=1543644377.7166&amp;form=Alumini&amp;field=uploaddegree","Degree-Certificate.jpg")</f>
        <v>Degree-Certificate.jpg</v>
      </c>
    </row>
    <row r="268" spans="1:13">
      <c r="A268" s="0" t="inlineStr">
        <is>
          <t>2018-12-01 06:05:14</t>
        </is>
      </c>
      <c r="B268" s="0" t="inlineStr">
        <is>
          <t>Preetham Gogula</t>
        </is>
      </c>
      <c r="C268" s="0" t="inlineStr">
        <is>
          <t>Bachelor of Architecture</t>
        </is>
      </c>
      <c r="D268" s="0" t="inlineStr">
        <is>
          <t>2013</t>
        </is>
      </c>
      <c r="E268" s="0" t="inlineStr">
        <is>
          <t>080124</t>
        </is>
      </c>
      <c r="F268" s="0" t="inlineStr">
        <is>
          <t>Male</t>
        </is>
      </c>
      <c r="G268" s="0" t="inlineStr">
        <is>
          <t>12/21/1990</t>
        </is>
      </c>
      <c r="H268" s="0" t="inlineStr">
        <is>
          <t>preetham.architect@gmail.com</t>
        </is>
      </c>
      <c r="I268" s="0" t="inlineStr">
        <is>
          <t>8754494120</t>
        </is>
      </c>
      <c r="J268" s="0" t="inlineStr">
        <is>
          <t>Plot No 66, Phase 3, Mythri Nagar, Madinaguda, Hyderabad - 500049</t>
        </is>
      </c>
      <c r="K268" t="str">
        <f>HYPERLINK("https://www.jnafau.ac.in/wp-admin/admin-ajax.php?action=cfdb-file&amp;s=1543644314.7125&amp;form=Alumini&amp;field=ResumeCV","01.jpg")</f>
        <v>01.jpg</v>
      </c>
      <c r="L268" t="str">
        <f>HYPERLINK("https://www.jnafau.ac.in/wp-admin/admin-ajax.php?action=cfdb-file&amp;s=1543644314.7125&amp;form=Alumini&amp;field=uploaddegree","Degree-Certificate.jpg")</f>
        <v>Degree-Certificate.jpg</v>
      </c>
    </row>
    <row r="269" spans="1:13">
      <c r="A269" s="0" t="inlineStr">
        <is>
          <t>2018-12-01 06:03:47</t>
        </is>
      </c>
      <c r="B269" s="0" t="inlineStr">
        <is>
          <t>Preetham Gogula</t>
        </is>
      </c>
      <c r="C269" s="0" t="inlineStr">
        <is>
          <t>Bachelor of Architecture</t>
        </is>
      </c>
      <c r="D269" s="0" t="inlineStr">
        <is>
          <t>2013</t>
        </is>
      </c>
      <c r="E269" s="0" t="inlineStr">
        <is>
          <t>080124</t>
        </is>
      </c>
      <c r="F269" s="0" t="inlineStr">
        <is>
          <t>Male</t>
        </is>
      </c>
      <c r="G269" s="0" t="inlineStr">
        <is>
          <t>12/21/1990</t>
        </is>
      </c>
      <c r="H269" s="0" t="inlineStr">
        <is>
          <t>preetham.architect@gmail.com</t>
        </is>
      </c>
      <c r="I269" s="0" t="inlineStr">
        <is>
          <t>8754494120</t>
        </is>
      </c>
      <c r="J269" s="0" t="inlineStr">
        <is>
          <t>Plot No 66, Phase 3, Mythri Nagar, Madinaguda, Hyderabad - 500049</t>
        </is>
      </c>
      <c r="K269" t="str">
        <f>HYPERLINK("https://www.jnafau.ac.in/wp-admin/admin-ajax.php?action=cfdb-file&amp;s=1543644227.3444&amp;form=Alumini&amp;field=ResumeCV","01.jpg")</f>
        <v>01.jpg</v>
      </c>
      <c r="L269" s="0" t="inlineStr">
        <is>
          <t>Degree-Certificate.jpg</t>
        </is>
      </c>
    </row>
    <row r="270" spans="1:13">
      <c r="A270" s="0" t="inlineStr">
        <is>
          <t>2018-12-01 05:44:26</t>
        </is>
      </c>
      <c r="B270" s="0" t="inlineStr">
        <is>
          <t>Arun kumar</t>
        </is>
      </c>
      <c r="C270" s="0" t="inlineStr">
        <is>
          <t>architecture</t>
        </is>
      </c>
      <c r="D270" s="0" t="inlineStr">
        <is>
          <t>2013</t>
        </is>
      </c>
      <c r="E270" s="0" t="inlineStr">
        <is>
          <t>080101</t>
        </is>
      </c>
      <c r="F270" s="0" t="inlineStr">
        <is>
          <t>Male</t>
        </is>
      </c>
      <c r="G270" s="0" t="inlineStr">
        <is>
          <t>11/10/1990</t>
        </is>
      </c>
      <c r="H270" s="0" t="inlineStr">
        <is>
          <t>arunkumarpalaka.ar@gmail.com</t>
        </is>
      </c>
      <c r="I270" s="0" t="inlineStr">
        <is>
          <t>7799877123</t>
        </is>
      </c>
      <c r="J270" s="0" t="inlineStr">
        <is>
          <t>banjara hills road no 10 pv home flat no -S2  hyderabad </t>
        </is>
      </c>
      <c r="K270" t="str">
        <f>HYPERLINK("https://www.jnafau.ac.in/wp-admin/admin-ajax.php?action=cfdb-file&amp;s=1543643066.6811&amp;form=Alumini&amp;field=ResumeCV","IMG_0130-1.jpg")</f>
        <v>IMG_0130-1.jpg</v>
      </c>
      <c r="L270" t="str">
        <f>HYPERLINK("https://www.jnafau.ac.in/wp-admin/admin-ajax.php?action=cfdb-file&amp;s=1543643066.6811&amp;form=Alumini&amp;field=uploaddegree","Dec-1-Doc-1.pdf")</f>
        <v>Dec-1-Doc-1.pdf</v>
      </c>
    </row>
    <row r="271" spans="1:13">
      <c r="A271" s="0" t="inlineStr">
        <is>
          <t>2018-12-01 05:43:50</t>
        </is>
      </c>
      <c r="B271" s="0" t="inlineStr">
        <is>
          <t>Arun kumar</t>
        </is>
      </c>
      <c r="C271" s="0" t="inlineStr">
        <is>
          <t>architecture</t>
        </is>
      </c>
      <c r="D271" s="0" t="inlineStr">
        <is>
          <t>2013</t>
        </is>
      </c>
      <c r="E271" s="0" t="inlineStr">
        <is>
          <t>080101</t>
        </is>
      </c>
      <c r="F271" s="0" t="inlineStr">
        <is>
          <t>Male</t>
        </is>
      </c>
      <c r="G271" s="0" t="inlineStr">
        <is>
          <t>11/10/1990</t>
        </is>
      </c>
      <c r="H271" s="0" t="inlineStr">
        <is>
          <t>arunkumarpalaka.ar@gmail.com</t>
        </is>
      </c>
      <c r="I271" s="0" t="inlineStr">
        <is>
          <t>7799877123</t>
        </is>
      </c>
      <c r="J271" s="0" t="inlineStr">
        <is>
          <t>banjara hills road no 10 pv home flat no -S2  hyderabad </t>
        </is>
      </c>
      <c r="K271" t="str">
        <f>HYPERLINK("https://www.jnafau.ac.in/wp-admin/admin-ajax.php?action=cfdb-file&amp;s=1543643030.1832&amp;form=Alumini&amp;field=ResumeCV","IMG_0130-1.jpg")</f>
        <v>IMG_0130-1.jpg</v>
      </c>
      <c r="L271" t="str">
        <f>HYPERLINK("https://www.jnafau.ac.in/wp-admin/admin-ajax.php?action=cfdb-file&amp;s=1543643030.1832&amp;form=Alumini&amp;field=uploaddegree","Dec-1-Doc-1.pdf")</f>
        <v>Dec-1-Doc-1.pdf</v>
      </c>
    </row>
    <row r="272" spans="1:13">
      <c r="A272" s="0" t="inlineStr">
        <is>
          <t>2018-12-01 05:42:39</t>
        </is>
      </c>
      <c r="B272" s="0" t="inlineStr">
        <is>
          <t>Arun kumar</t>
        </is>
      </c>
      <c r="C272" s="0" t="inlineStr">
        <is>
          <t>architecture</t>
        </is>
      </c>
      <c r="D272" s="0" t="inlineStr">
        <is>
          <t>2013</t>
        </is>
      </c>
      <c r="E272" s="0" t="inlineStr">
        <is>
          <t>080101</t>
        </is>
      </c>
      <c r="F272" s="0" t="inlineStr">
        <is>
          <t>Male</t>
        </is>
      </c>
      <c r="G272" s="0" t="inlineStr">
        <is>
          <t>11/10/1990</t>
        </is>
      </c>
      <c r="H272" s="0" t="inlineStr">
        <is>
          <t>arunkumarpalaka.ar@gmail.com</t>
        </is>
      </c>
      <c r="I272" s="0" t="inlineStr">
        <is>
          <t>7799877123</t>
        </is>
      </c>
      <c r="J272" s="0" t="inlineStr">
        <is>
          <t>banjara hills road no 10 pv home flat no -S2  hyderabad </t>
        </is>
      </c>
      <c r="K272" t="str">
        <f>HYPERLINK("https://www.jnafau.ac.in/wp-admin/admin-ajax.php?action=cfdb-file&amp;s=1543642959.5520&amp;form=Alumini&amp;field=ResumeCV","IMG_0130-1.jpg")</f>
        <v>IMG_0130-1.jpg</v>
      </c>
      <c r="L272" t="str">
        <f>HYPERLINK("https://www.jnafau.ac.in/wp-admin/admin-ajax.php?action=cfdb-file&amp;s=1543642959.5520&amp;form=Alumini&amp;field=uploaddegree","Dec-1-Doc-1.pdf")</f>
        <v>Dec-1-Doc-1.pdf</v>
      </c>
    </row>
    <row r="273" spans="1:13">
      <c r="A273" s="0" t="inlineStr">
        <is>
          <t>2018-12-01 05:42:24</t>
        </is>
      </c>
      <c r="B273" s="0" t="inlineStr">
        <is>
          <t>Arun kumar</t>
        </is>
      </c>
      <c r="C273" s="0" t="inlineStr">
        <is>
          <t>architecture</t>
        </is>
      </c>
      <c r="D273" s="0" t="inlineStr">
        <is>
          <t>2013</t>
        </is>
      </c>
      <c r="E273" s="0" t="inlineStr">
        <is>
          <t>080101</t>
        </is>
      </c>
      <c r="F273" s="0" t="inlineStr">
        <is>
          <t>Male</t>
        </is>
      </c>
      <c r="G273" s="0" t="inlineStr">
        <is>
          <t>11/10/1990</t>
        </is>
      </c>
      <c r="H273" s="0" t="inlineStr">
        <is>
          <t>arunkumarpalaka.ar@gmail.com</t>
        </is>
      </c>
      <c r="I273" s="0" t="inlineStr">
        <is>
          <t>7799877123</t>
        </is>
      </c>
      <c r="J273" s="0" t="inlineStr">
        <is>
          <t>banjara hills road no 10 pv home flat no -S2  hyderabad </t>
        </is>
      </c>
      <c r="K273" t="str">
        <f>HYPERLINK("https://www.jnafau.ac.in/wp-admin/admin-ajax.php?action=cfdb-file&amp;s=1543642944.8756&amp;form=Alumini&amp;field=ResumeCV","IMG_0130-1.jpg")</f>
        <v>IMG_0130-1.jpg</v>
      </c>
      <c r="L273" t="str">
        <f>HYPERLINK("https://www.jnafau.ac.in/wp-admin/admin-ajax.php?action=cfdb-file&amp;s=1543642944.8756&amp;form=Alumini&amp;field=uploaddegree","Dec-1-Doc-1.pdf")</f>
        <v>Dec-1-Doc-1.pdf</v>
      </c>
    </row>
    <row r="274" spans="1:13">
      <c r="A274" s="0" t="inlineStr">
        <is>
          <t>2018-12-01 05:03:21</t>
        </is>
      </c>
      <c r="B274" s="0" t="inlineStr">
        <is>
          <t>Preetham Gogula</t>
        </is>
      </c>
      <c r="C274" s="0" t="inlineStr">
        <is>
          <t>Bachelor of Architecture</t>
        </is>
      </c>
      <c r="D274" s="0" t="inlineStr">
        <is>
          <t>2013</t>
        </is>
      </c>
      <c r="E274" s="0" t="inlineStr">
        <is>
          <t>080124</t>
        </is>
      </c>
      <c r="F274" s="0" t="inlineStr">
        <is>
          <t>Male</t>
        </is>
      </c>
      <c r="G274" s="0" t="inlineStr">
        <is>
          <t>12/21/1990</t>
        </is>
      </c>
      <c r="H274" s="0" t="inlineStr">
        <is>
          <t>preetham.architect@gmail.com</t>
        </is>
      </c>
      <c r="I274" s="0" t="inlineStr">
        <is>
          <t>8754494120</t>
        </is>
      </c>
      <c r="J274" s="0" t="inlineStr">
        <is>
          <t>Plot No 66, Phase 3, Mythri Nagar, Madinaguda, Hyderabad - 500049</t>
        </is>
      </c>
      <c r="K274" t="str">
        <f>HYPERLINK("https://www.jnafau.ac.in/wp-admin/admin-ajax.php?action=cfdb-file&amp;s=1543640601.5515&amp;form=Alumini&amp;field=ResumeCV","01.jpg")</f>
        <v>01.jpg</v>
      </c>
      <c r="L274" s="0" t="inlineStr">
        <is>
          <t>Degree-Certificate.jpg</t>
        </is>
      </c>
    </row>
    <row r="275" spans="1:13">
      <c r="A275" s="0" t="inlineStr">
        <is>
          <t>2018-12-01 05:02:58</t>
        </is>
      </c>
      <c r="B275" s="0" t="inlineStr">
        <is>
          <t>Preetham Gogula</t>
        </is>
      </c>
      <c r="C275" s="0" t="inlineStr">
        <is>
          <t>Bachelor of Architecture</t>
        </is>
      </c>
      <c r="D275" s="0" t="inlineStr">
        <is>
          <t>2013</t>
        </is>
      </c>
      <c r="E275" s="0" t="inlineStr">
        <is>
          <t>080124</t>
        </is>
      </c>
      <c r="F275" s="0" t="inlineStr">
        <is>
          <t>Male</t>
        </is>
      </c>
      <c r="G275" s="0" t="inlineStr">
        <is>
          <t>12/21/1990</t>
        </is>
      </c>
      <c r="H275" s="0" t="inlineStr">
        <is>
          <t>preetham.architect@gmail.com</t>
        </is>
      </c>
      <c r="I275" s="0" t="inlineStr">
        <is>
          <t>8754494120</t>
        </is>
      </c>
      <c r="J275" s="0" t="inlineStr">
        <is>
          <t>Plot No 66, Phase 3, Mythri Nagar, Madinaguda, Hyderabad - 500049</t>
        </is>
      </c>
      <c r="K275" t="str">
        <f>HYPERLINK("https://www.jnafau.ac.in/wp-admin/admin-ajax.php?action=cfdb-file&amp;s=1543640578.0886&amp;form=Alumini&amp;field=ResumeCV","01.jpg")</f>
        <v>01.jpg</v>
      </c>
      <c r="L275" s="0" t="inlineStr">
        <is>
          <t>Degree-Certificate.jpg</t>
        </is>
      </c>
    </row>
    <row r="276" spans="1:13">
      <c r="A276" s="0" t="inlineStr">
        <is>
          <t>2018-12-01 05:00:16</t>
        </is>
      </c>
      <c r="B276" s="0" t="inlineStr">
        <is>
          <t>Ballepu Vamsi Krishna </t>
        </is>
      </c>
      <c r="C276" s="0" t="inlineStr">
        <is>
          <t>B.Arch</t>
        </is>
      </c>
      <c r="D276" s="0" t="inlineStr">
        <is>
          <t>2013</t>
        </is>
      </c>
      <c r="E276" s="0" t="inlineStr">
        <is>
          <t>080145</t>
        </is>
      </c>
      <c r="F276" s="0" t="inlineStr">
        <is>
          <t>Male</t>
        </is>
      </c>
      <c r="G276" s="0" t="inlineStr">
        <is>
          <t>05/27/1991</t>
        </is>
      </c>
      <c r="H276" s="0" t="inlineStr">
        <is>
          <t>vamsiballepu@gmail.com</t>
        </is>
      </c>
      <c r="I276" s="0" t="inlineStr">
        <is>
          <t>9000655341</t>
        </is>
      </c>
      <c r="J276" s="0" t="inlineStr">
        <is>
          <t>B3-49, Huda Colony, Chandanagar-500050</t>
        </is>
      </c>
      <c r="K276" s="0" t="inlineStr">
        <is>
          <t>passport-size-photo.jpg</t>
        </is>
      </c>
      <c r="L276" s="0" t="inlineStr">
        <is>
          <t>passport-size-photo.jpg</t>
        </is>
      </c>
    </row>
    <row r="277" spans="1:13">
      <c r="A277" s="0" t="inlineStr">
        <is>
          <t>2018-12-01 04:59:46</t>
        </is>
      </c>
      <c r="B277" s="0" t="inlineStr">
        <is>
          <t>Ballepu Vamsi Krishna </t>
        </is>
      </c>
      <c r="C277" s="0" t="inlineStr">
        <is>
          <t>B.Arch</t>
        </is>
      </c>
      <c r="D277" s="0" t="inlineStr">
        <is>
          <t>2013</t>
        </is>
      </c>
      <c r="E277" s="0" t="inlineStr">
        <is>
          <t>080145</t>
        </is>
      </c>
      <c r="F277" s="0" t="inlineStr">
        <is>
          <t>Male</t>
        </is>
      </c>
      <c r="G277" s="0" t="inlineStr">
        <is>
          <t>05/27/1991</t>
        </is>
      </c>
      <c r="H277" s="0" t="inlineStr">
        <is>
          <t>vamsiballepu@gmail.com</t>
        </is>
      </c>
      <c r="I277" s="0" t="inlineStr">
        <is>
          <t>9000655341</t>
        </is>
      </c>
      <c r="J277" s="0" t="inlineStr">
        <is>
          <t>B3-49, Huda Colony, Chandanagar-500050</t>
        </is>
      </c>
      <c r="K277" t="str">
        <f>HYPERLINK("https://www.jnafau.ac.in/wp-admin/admin-ajax.php?action=cfdb-file&amp;s=1543640386.1214&amp;form=Alumini&amp;field=ResumeCV","passport-size-photo.jpg")</f>
        <v>passport-size-photo.jpg</v>
      </c>
      <c r="L277" t="str">
        <f>HYPERLINK("https://www.jnafau.ac.in/wp-admin/admin-ajax.php?action=cfdb-file&amp;s=1543640386.1214&amp;form=Alumini&amp;field=uploaddegree","passport-size-photo.jpg")</f>
        <v>passport-size-photo.jpg</v>
      </c>
    </row>
    <row r="278" spans="1:13">
      <c r="A278" s="0" t="inlineStr">
        <is>
          <t>2018-12-01 04:16:45</t>
        </is>
      </c>
      <c r="B278" s="0" t="inlineStr">
        <is>
          <t>Sunthosh</t>
        </is>
      </c>
      <c r="C278" s="0" t="inlineStr">
        <is>
          <t>B arch</t>
        </is>
      </c>
      <c r="D278" s="0" t="inlineStr">
        <is>
          <t>2010</t>
        </is>
      </c>
      <c r="E278" s="0" t="inlineStr">
        <is>
          <t>05041B0026</t>
        </is>
      </c>
      <c r="F278" s="0" t="inlineStr">
        <is>
          <t>Male</t>
        </is>
      </c>
      <c r="G278" s="0" t="inlineStr">
        <is>
          <t>06/03/1989</t>
        </is>
      </c>
      <c r="H278" s="0" t="inlineStr">
        <is>
          <t>santhosh.enamala@gmail.com</t>
        </is>
      </c>
      <c r="I278" s="0" t="inlineStr">
        <is>
          <t>9908837557</t>
        </is>
      </c>
      <c r="J278" s="0" t="inlineStr">
        <is>
          <t>8-2-350/18/B-2, panchavati colony, road no 3, Banjara hills</t>
        </is>
      </c>
      <c r="K278" s="0" t="inlineStr">
        <is>
          <t>IMG_20181107_200435_444.jpg</t>
        </is>
      </c>
      <c r="L278" s="0" t="inlineStr">
        <is>
          <t>15436373828105588286458673111772.jpg</t>
        </is>
      </c>
    </row>
    <row r="279" spans="1:13">
      <c r="A279" s="0" t="inlineStr">
        <is>
          <t>2018-12-01 04:13:36</t>
        </is>
      </c>
      <c r="B279" s="0" t="inlineStr">
        <is>
          <t>Sunthosh</t>
        </is>
      </c>
      <c r="C279" s="0" t="inlineStr">
        <is>
          <t>B arch</t>
        </is>
      </c>
      <c r="D279" s="0" t="inlineStr">
        <is>
          <t>2010</t>
        </is>
      </c>
      <c r="E279" s="0" t="inlineStr">
        <is>
          <t>05041B0026</t>
        </is>
      </c>
      <c r="F279" s="0" t="inlineStr">
        <is>
          <t>Male</t>
        </is>
      </c>
      <c r="G279" s="0" t="inlineStr">
        <is>
          <t>06/03/1989</t>
        </is>
      </c>
      <c r="H279" s="0" t="inlineStr">
        <is>
          <t>santhosh.enamala@gmail.com</t>
        </is>
      </c>
      <c r="I279" s="0" t="inlineStr">
        <is>
          <t>9908837557</t>
        </is>
      </c>
      <c r="J279" s="0" t="inlineStr">
        <is>
          <t>8-2-350/18/B-2, panchavati colony, road no 3, Banjara hills</t>
        </is>
      </c>
      <c r="K279" s="0" t="inlineStr">
        <is>
          <t>IMG_20181107_200435_444.jpg</t>
        </is>
      </c>
      <c r="L279" s="0" t="inlineStr">
        <is>
          <t>15436373828105588286458673111772.jpg</t>
        </is>
      </c>
    </row>
    <row r="280" spans="1:13">
      <c r="A280" s="0" t="inlineStr">
        <is>
          <t>2018-12-01 04:13:07</t>
        </is>
      </c>
      <c r="B280" s="0" t="inlineStr">
        <is>
          <t>Sunthosh</t>
        </is>
      </c>
      <c r="C280" s="0" t="inlineStr">
        <is>
          <t>B arch</t>
        </is>
      </c>
      <c r="D280" s="0" t="inlineStr">
        <is>
          <t>2010</t>
        </is>
      </c>
      <c r="E280" s="0" t="inlineStr">
        <is>
          <t>05041B0026</t>
        </is>
      </c>
      <c r="F280" s="0" t="inlineStr">
        <is>
          <t>Male</t>
        </is>
      </c>
      <c r="G280" s="0" t="inlineStr">
        <is>
          <t>06/03/1989</t>
        </is>
      </c>
      <c r="H280" s="0" t="inlineStr">
        <is>
          <t>santhosh.enamala@gmail.com</t>
        </is>
      </c>
      <c r="I280" s="0" t="inlineStr">
        <is>
          <t>9908837557</t>
        </is>
      </c>
      <c r="J280" s="0" t="inlineStr">
        <is>
          <t>8-2-350/18/B-2, panchavati colony, road no 3, Banjara hills</t>
        </is>
      </c>
      <c r="K280" s="0" t="inlineStr">
        <is>
          <t>IMG_20181107_200435_444.jpg</t>
        </is>
      </c>
      <c r="L280" s="0" t="inlineStr">
        <is>
          <t>15436373828105588286458673111772.jpg</t>
        </is>
      </c>
    </row>
    <row r="281" spans="1:13">
      <c r="A281" s="0" t="inlineStr">
        <is>
          <t>2018-12-01 03:58:10</t>
        </is>
      </c>
      <c r="B281" s="0" t="inlineStr">
        <is>
          <t>Musunuri Bharath</t>
        </is>
      </c>
      <c r="C281" s="0" t="inlineStr">
        <is>
          <t>B-Arch</t>
        </is>
      </c>
      <c r="D281" s="0" t="inlineStr">
        <is>
          <t>2013</t>
        </is>
      </c>
      <c r="E281" s="0" t="inlineStr">
        <is>
          <t>080104</t>
        </is>
      </c>
      <c r="F281" s="0" t="inlineStr">
        <is>
          <t>Male</t>
        </is>
      </c>
      <c r="G281" s="0" t="inlineStr">
        <is>
          <t>12/07/1991</t>
        </is>
      </c>
      <c r="H281" s="0" t="inlineStr">
        <is>
          <t>bharathmusunuri@gmail.com</t>
        </is>
      </c>
      <c r="I281" s="0" t="inlineStr">
        <is>
          <t>8977637817</t>
        </is>
      </c>
      <c r="J281" s="0" t="inlineStr">
        <is>
          <t>10B ps nagar , masabtank , hyederabad</t>
        </is>
      </c>
      <c r="K281" t="str">
        <f>HYPERLINK("https://www.jnafau.ac.in/wp-admin/admin-ajax.php?action=cfdb-file&amp;s=1543636690.6924&amp;form=Alumini&amp;field=ResumeCV","passportsize_photo.jpg")</f>
        <v>passportsize_photo.jpg</v>
      </c>
      <c r="L281" t="str">
        <f>HYPERLINK("https://www.jnafau.ac.in/wp-admin/admin-ajax.php?action=cfdb-file&amp;s=1543636690.6924&amp;form=Alumini&amp;field=uploaddegree","barch-certificate.jpg")</f>
        <v>barch-certificate.jpg</v>
      </c>
    </row>
    <row r="282" spans="1:13">
      <c r="A282" s="0" t="inlineStr">
        <is>
          <t>2018-12-01 03:57:48</t>
        </is>
      </c>
      <c r="B282" s="0" t="inlineStr">
        <is>
          <t>Musunuri Bharath</t>
        </is>
      </c>
      <c r="C282" s="0" t="inlineStr">
        <is>
          <t>B-Arch</t>
        </is>
      </c>
      <c r="D282" s="0" t="inlineStr">
        <is>
          <t>2013</t>
        </is>
      </c>
      <c r="E282" s="0" t="inlineStr">
        <is>
          <t>080104</t>
        </is>
      </c>
      <c r="F282" s="0" t="inlineStr">
        <is>
          <t>Male</t>
        </is>
      </c>
      <c r="G282" s="0" t="inlineStr">
        <is>
          <t>12/07/1991</t>
        </is>
      </c>
      <c r="H282" s="0" t="inlineStr">
        <is>
          <t>bharathmusunuri@gmail.com</t>
        </is>
      </c>
      <c r="I282" s="0" t="inlineStr">
        <is>
          <t>8977637817</t>
        </is>
      </c>
      <c r="J282" s="0" t="inlineStr">
        <is>
          <t>10B ps nagar , masabtank , hyederabad</t>
        </is>
      </c>
      <c r="K282" t="str">
        <f>HYPERLINK("https://www.jnafau.ac.in/wp-admin/admin-ajax.php?action=cfdb-file&amp;s=1543636668.8805&amp;form=Alumini&amp;field=ResumeCV","passportsize_photo.jpg")</f>
        <v>passportsize_photo.jpg</v>
      </c>
      <c r="L282" t="str">
        <f>HYPERLINK("https://www.jnafau.ac.in/wp-admin/admin-ajax.php?action=cfdb-file&amp;s=1543636668.8805&amp;form=Alumini&amp;field=uploaddegree","barch-certificate.jpg")</f>
        <v>barch-certificate.jpg</v>
      </c>
    </row>
    <row r="283" spans="1:13">
      <c r="A283" s="0" t="inlineStr">
        <is>
          <t>2018-11-30 06:53:20</t>
        </is>
      </c>
      <c r="B283" s="0" t="inlineStr">
        <is>
          <t>Sruthi Reddy C</t>
        </is>
      </c>
      <c r="C283" s="0" t="inlineStr">
        <is>
          <t>M.Tech (Planning)</t>
        </is>
      </c>
      <c r="D283" s="0" t="inlineStr">
        <is>
          <t>2015</t>
        </is>
      </c>
      <c r="E283" s="0" t="inlineStr">
        <is>
          <t>13011PA018</t>
        </is>
      </c>
      <c r="F283" s="0" t="inlineStr">
        <is>
          <t>Female</t>
        </is>
      </c>
      <c r="G283" s="0" t="inlineStr">
        <is>
          <t>04/10/1991</t>
        </is>
      </c>
      <c r="H283" s="0" t="inlineStr">
        <is>
          <t>arc.sruthi@gmail.com</t>
        </is>
      </c>
      <c r="I283" s="0" t="inlineStr">
        <is>
          <t>9949644811</t>
        </is>
      </c>
      <c r="J283" s="0" t="inlineStr">
        <is>
          <t>Hyderabad</t>
        </is>
      </c>
      <c r="K283" t="str">
        <f>HYPERLINK("https://www.jnafau.ac.in/wp-admin/admin-ajax.php?action=cfdb-file&amp;s=1543560800.7749&amp;form=Alumini&amp;field=ResumeCV","sruthi.jpg")</f>
        <v>sruthi.jpg</v>
      </c>
      <c r="L283" s="0" t="inlineStr">
        <is>
          <t>20171028_181457-1.jpg</t>
        </is>
      </c>
    </row>
    <row r="284" spans="1:13">
      <c r="A284" s="0" t="inlineStr">
        <is>
          <t>2018-11-30 06:52:20</t>
        </is>
      </c>
      <c r="B284" s="0" t="inlineStr">
        <is>
          <t>Sruthi Reddy C</t>
        </is>
      </c>
      <c r="C284" s="0" t="inlineStr">
        <is>
          <t>B.Arch</t>
        </is>
      </c>
      <c r="D284" s="0" t="inlineStr">
        <is>
          <t>2013</t>
        </is>
      </c>
      <c r="E284" s="0" t="inlineStr">
        <is>
          <t>08011AA042</t>
        </is>
      </c>
      <c r="F284" s="0" t="inlineStr">
        <is>
          <t>Female</t>
        </is>
      </c>
      <c r="G284" s="0" t="inlineStr">
        <is>
          <t>04/10/1991</t>
        </is>
      </c>
      <c r="H284" s="0" t="inlineStr">
        <is>
          <t>arc.sruthi@gmail.com</t>
        </is>
      </c>
      <c r="I284" s="0" t="inlineStr">
        <is>
          <t>9949644811</t>
        </is>
      </c>
      <c r="J284" s="0" t="inlineStr">
        <is>
          <t>Hyderabad</t>
        </is>
      </c>
      <c r="K284" t="str">
        <f>HYPERLINK("https://www.jnafau.ac.in/wp-admin/admin-ajax.php?action=cfdb-file&amp;s=1543560740.7565&amp;form=Alumini&amp;field=ResumeCV","sruthi.jpg")</f>
        <v>sruthi.jpg</v>
      </c>
      <c r="L284" t="str">
        <f>HYPERLINK("https://www.jnafau.ac.in/wp-admin/admin-ajax.php?action=cfdb-file&amp;s=1543560740.7565&amp;form=Alumini&amp;field=uploaddegree","New-Doc-2018-05-22_6.jpg")</f>
        <v>New-Doc-2018-05-22_6.jpg</v>
      </c>
    </row>
    <row r="285" spans="1:13">
      <c r="A285" s="0" t="inlineStr">
        <is>
          <t>2018-11-30 06:52:07</t>
        </is>
      </c>
      <c r="B285" s="0" t="inlineStr">
        <is>
          <t>Sruthi Reddy C</t>
        </is>
      </c>
      <c r="C285" s="0" t="inlineStr">
        <is>
          <t>B.Arch</t>
        </is>
      </c>
      <c r="D285" s="0" t="inlineStr">
        <is>
          <t>2013</t>
        </is>
      </c>
      <c r="E285" s="0" t="inlineStr">
        <is>
          <t>08011AA042</t>
        </is>
      </c>
      <c r="F285" s="0" t="inlineStr">
        <is>
          <t>Female</t>
        </is>
      </c>
      <c r="G285" s="0" t="inlineStr">
        <is>
          <t>04/10/1991</t>
        </is>
      </c>
      <c r="H285" s="0" t="inlineStr">
        <is>
          <t>arc.sruthi@gmail.com</t>
        </is>
      </c>
      <c r="I285" s="0" t="inlineStr">
        <is>
          <t>9949644811</t>
        </is>
      </c>
      <c r="J285" s="0" t="inlineStr">
        <is>
          <t>Hyderabad</t>
        </is>
      </c>
      <c r="K285" t="str">
        <f>HYPERLINK("https://www.jnafau.ac.in/wp-admin/admin-ajax.php?action=cfdb-file&amp;s=1543560727.4370&amp;form=Alumini&amp;field=ResumeCV","sruthi.jpg")</f>
        <v>sruthi.jpg</v>
      </c>
      <c r="L285" t="str">
        <f>HYPERLINK("https://www.jnafau.ac.in/wp-admin/admin-ajax.php?action=cfdb-file&amp;s=1543560727.4370&amp;form=Alumini&amp;field=uploaddegree","New-Doc-2018-05-22_6.jpg")</f>
        <v>New-Doc-2018-05-22_6.jpg</v>
      </c>
    </row>
    <row r="286" spans="1:13">
      <c r="A286" s="0" t="inlineStr">
        <is>
          <t>2018-11-30 06:51:59</t>
        </is>
      </c>
      <c r="B286" s="0" t="inlineStr">
        <is>
          <t>Sruthi Reddy C</t>
        </is>
      </c>
      <c r="C286" s="0" t="inlineStr">
        <is>
          <t>B.Arch</t>
        </is>
      </c>
      <c r="D286" s="0" t="inlineStr">
        <is>
          <t>2013</t>
        </is>
      </c>
      <c r="E286" s="0" t="inlineStr">
        <is>
          <t>08011AA042</t>
        </is>
      </c>
      <c r="F286" s="0" t="inlineStr">
        <is>
          <t>Female</t>
        </is>
      </c>
      <c r="G286" s="0" t="inlineStr">
        <is>
          <t>04/10/1991</t>
        </is>
      </c>
      <c r="H286" s="0" t="inlineStr">
        <is>
          <t>arc.sruthi@gmail.com</t>
        </is>
      </c>
      <c r="I286" s="0" t="inlineStr">
        <is>
          <t>9949644811</t>
        </is>
      </c>
      <c r="J286" s="0" t="inlineStr">
        <is>
          <t>Hyderabad</t>
        </is>
      </c>
      <c r="K286" t="str">
        <f>HYPERLINK("https://www.jnafau.ac.in/wp-admin/admin-ajax.php?action=cfdb-file&amp;s=1543560719.0281&amp;form=Alumini&amp;field=ResumeCV","sruthi.jpg")</f>
        <v>sruthi.jpg</v>
      </c>
      <c r="L286" t="str">
        <f>HYPERLINK("https://www.jnafau.ac.in/wp-admin/admin-ajax.php?action=cfdb-file&amp;s=1543560719.0281&amp;form=Alumini&amp;field=uploaddegree","New-Doc-2018-05-22_6.jpg")</f>
        <v>New-Doc-2018-05-22_6.jpg</v>
      </c>
    </row>
    <row r="287" spans="1:13">
      <c r="A287" s="0" t="inlineStr">
        <is>
          <t>2018-11-29 16:30:47</t>
        </is>
      </c>
      <c r="B287" s="0" t="inlineStr">
        <is>
          <t>PROF. BABU RAO GUDAVALLI</t>
        </is>
      </c>
      <c r="C287" s="0" t="inlineStr">
        <is>
          <t>Architecture</t>
        </is>
      </c>
      <c r="D287" s="0" t="inlineStr">
        <is>
          <t>1978</t>
        </is>
      </c>
      <c r="E287" s="0" t="inlineStr">
        <is>
          <t>03</t>
        </is>
      </c>
      <c r="F287" s="0" t="inlineStr">
        <is>
          <t>Male</t>
        </is>
      </c>
      <c r="G287" s="0" t="inlineStr">
        <is>
          <t>07/28/1955</t>
        </is>
      </c>
      <c r="H287" s="0" t="inlineStr">
        <is>
          <t>br_gudavalli@yahoo.co.in</t>
        </is>
      </c>
      <c r="I287" s="0" t="inlineStr">
        <is>
          <t>9849082055</t>
        </is>
      </c>
      <c r="J287" s="0" t="inlineStr">
        <is>
          <t># 817,ROYAL PAVILION APTS, B/S RBI QURTS, AMEERPET</t>
        </is>
      </c>
      <c r="K287" s="0" t="inlineStr">
        <is>
          <t>RAM-010-copy.jpg</t>
        </is>
      </c>
      <c r="L287" t="str">
        <f>HYPERLINK("https://www.jnafau.ac.in/wp-admin/admin-ajax.php?action=cfdb-file&amp;s=1543509047.2985&amp;form=Alumini&amp;field=uploaddegree","1-ST-SEM.pdf")</f>
        <v>1-ST-SEM.pdf</v>
      </c>
    </row>
    <row r="288" spans="1:13">
      <c r="A288" s="0" t="inlineStr">
        <is>
          <t>2018-11-29 16:29:41</t>
        </is>
      </c>
      <c r="B288" s="0" t="inlineStr">
        <is>
          <t>PROF. BABU RAO GUDAVALLI</t>
        </is>
      </c>
      <c r="C288" s="0" t="inlineStr">
        <is>
          <t>Architecture</t>
        </is>
      </c>
      <c r="D288" s="0" t="inlineStr">
        <is>
          <t>1978</t>
        </is>
      </c>
      <c r="E288" s="0" t="inlineStr">
        <is>
          <t>05</t>
        </is>
      </c>
      <c r="F288" s="0" t="inlineStr">
        <is>
          <t>Male</t>
        </is>
      </c>
      <c r="G288" s="0" t="inlineStr">
        <is>
          <t>07/28/1955</t>
        </is>
      </c>
      <c r="H288" s="0" t="inlineStr">
        <is>
          <t>br_gudavalli@yahoo.co.in</t>
        </is>
      </c>
      <c r="I288" s="0" t="inlineStr">
        <is>
          <t>9849082055</t>
        </is>
      </c>
      <c r="J288" s="0" t="inlineStr">
        <is>
          <t># 817,ROYAL PAVILION APTS, B/S RBI QURTS, AMEERPET</t>
        </is>
      </c>
      <c r="K288" s="0" t="inlineStr">
        <is>
          <t>RAM-010-copy.jpg</t>
        </is>
      </c>
      <c r="L288" t="str">
        <f>HYPERLINK("https://www.jnafau.ac.in/wp-admin/admin-ajax.php?action=cfdb-file&amp;s=1543508981.4860&amp;form=Alumini&amp;field=uploaddegree","1-ST-SEM.pdf")</f>
        <v>1-ST-SEM.pdf</v>
      </c>
    </row>
    <row r="289" spans="1:13">
      <c r="A289" s="0" t="inlineStr">
        <is>
          <t>2018-10-03 10:42:39</t>
        </is>
      </c>
      <c r="B289" s="0" t="inlineStr">
        <is>
          <t>ARIKANTI UDAYINI</t>
        </is>
      </c>
      <c r="C289" s="0" t="inlineStr">
        <is>
          <t>ARCHITECTURE</t>
        </is>
      </c>
      <c r="D289" s="0" t="inlineStr">
        <is>
          <t>2018</t>
        </is>
      </c>
      <c r="E289" s="0" t="inlineStr">
        <is>
          <t>12041AA003</t>
        </is>
      </c>
      <c r="F289" s="0" t="inlineStr">
        <is>
          <t>Female</t>
        </is>
      </c>
      <c r="G289" s="0" t="inlineStr">
        <is>
          <t>11/05/1995</t>
        </is>
      </c>
      <c r="H289" s="0" t="inlineStr">
        <is>
          <t>UDAYINI.ARIKANTI@GMAIL.COM</t>
        </is>
      </c>
      <c r="I289" s="0" t="inlineStr">
        <is>
          <t>8008512181</t>
        </is>
      </c>
      <c r="J289" s="0" t="inlineStr">
        <is>
          <t>HYDERABAD</t>
        </is>
      </c>
      <c r="K289" t="str">
        <f>HYPERLINK("https://www.jnafau.ac.in/wp-admin/admin-ajax.php?action=cfdb-file&amp;s=1538563359.4640&amp;form=Alumini&amp;field=ResumeCV","PASSPORT-PHOTO.jpg")</f>
        <v>PASSPORT-PHOTO.jpg</v>
      </c>
      <c r="L289" t="str">
        <f>HYPERLINK("https://www.jnafau.ac.in/wp-admin/admin-ajax.php?action=cfdb-file&amp;s=1538563359.4640&amp;form=Alumini&amp;field=uploaddegree","OD.jpg")</f>
        <v>OD.jpg</v>
      </c>
    </row>
    <row r="290" spans="1:13">
      <c r="A290" s="0" t="inlineStr">
        <is>
          <t>2018-10-03 10:42:14</t>
        </is>
      </c>
      <c r="B290" s="0" t="inlineStr">
        <is>
          <t>ARIKANTI UDAYINI</t>
        </is>
      </c>
      <c r="C290" s="0" t="inlineStr">
        <is>
          <t>ARCHITECTURE</t>
        </is>
      </c>
      <c r="D290" s="0" t="inlineStr">
        <is>
          <t>2018</t>
        </is>
      </c>
      <c r="E290" s="0" t="inlineStr">
        <is>
          <t>12041AA003</t>
        </is>
      </c>
      <c r="F290" s="0" t="inlineStr">
        <is>
          <t>Female</t>
        </is>
      </c>
      <c r="G290" s="0" t="inlineStr">
        <is>
          <t>11/05/1995</t>
        </is>
      </c>
      <c r="H290" s="0" t="inlineStr">
        <is>
          <t>UDAYINI.ARIKANTI@GMAIL.COM</t>
        </is>
      </c>
      <c r="I290" s="0" t="inlineStr">
        <is>
          <t>8008512181</t>
        </is>
      </c>
      <c r="J290" s="0" t="inlineStr">
        <is>
          <t>HYDERABAD</t>
        </is>
      </c>
      <c r="K290" t="str">
        <f>HYPERLINK("https://www.jnafau.ac.in/wp-admin/admin-ajax.php?action=cfdb-file&amp;s=1538563334.3152&amp;form=Alumini&amp;field=ResumeCV","PASSPORT-PHOTO.jpg")</f>
        <v>PASSPORT-PHOTO.jpg</v>
      </c>
      <c r="L290" t="str">
        <f>HYPERLINK("https://www.jnafau.ac.in/wp-admin/admin-ajax.php?action=cfdb-file&amp;s=1538563334.3152&amp;form=Alumini&amp;field=uploaddegree","OD.jpg")</f>
        <v>OD.jpg</v>
      </c>
    </row>
    <row r="291" spans="1:13">
      <c r="A291" s="0" t="inlineStr">
        <is>
          <t>2018-07-07 15:51:41</t>
        </is>
      </c>
      <c r="B291" s="0" t="inlineStr">
        <is>
          <t>Anmol Kollegal</t>
        </is>
      </c>
      <c r="C291" s="0" t="inlineStr">
        <is>
          <t>Bachelor of Architecture (B.Arch)</t>
        </is>
      </c>
      <c r="D291" s="0" t="inlineStr">
        <is>
          <t>2016</t>
        </is>
      </c>
      <c r="E291" s="0" t="inlineStr">
        <is>
          <t>11011AA002</t>
        </is>
      </c>
      <c r="F291" s="0" t="inlineStr">
        <is>
          <t>Male</t>
        </is>
      </c>
      <c r="G291" s="0" t="inlineStr">
        <is>
          <t>08/26/1993</t>
        </is>
      </c>
      <c r="H291" s="0" t="inlineStr">
        <is>
          <t>anmol.kollegal93@gmail.com</t>
        </is>
      </c>
      <c r="I291" s="0" t="inlineStr">
        <is>
          <t>9948399842</t>
        </is>
      </c>
      <c r="J291" s="0" t="inlineStr">
        <is>
          <t>1-8-678/20/21, 146, Gharonda Chamundeswari Apts, Azamabad, Hyderabad-500020</t>
        </is>
      </c>
      <c r="K291" s="0" t="inlineStr">
        <is>
          <t>KollegalAnmol_issuu.jpg</t>
        </is>
      </c>
      <c r="L291" t="str">
        <f>HYPERLINK("https://www.jnafau.ac.in/wp-admin/admin-ajax.php?action=cfdb-file&amp;s=1530978701.8729&amp;form=Alumini&amp;field=uploaddegree","Provisional-Certificate_JNAFAU.pdf")</f>
        <v>Provisional-Certificate_JNAFAU.pdf</v>
      </c>
    </row>
    <row r="292" spans="1:13">
      <c r="A292" s="0" t="inlineStr">
        <is>
          <t>2018-07-07 15:49:40</t>
        </is>
      </c>
      <c r="B292" s="0" t="inlineStr">
        <is>
          <t>Anmol Kollegal</t>
        </is>
      </c>
      <c r="C292" s="0" t="inlineStr">
        <is>
          <t>Bachelor of Architecture (B.Arch)</t>
        </is>
      </c>
      <c r="D292" s="0" t="inlineStr">
        <is>
          <t>2016</t>
        </is>
      </c>
      <c r="E292" s="0" t="inlineStr">
        <is>
          <t>11011AA002</t>
        </is>
      </c>
      <c r="F292" s="0" t="inlineStr">
        <is>
          <t>Male</t>
        </is>
      </c>
      <c r="G292" s="0" t="inlineStr">
        <is>
          <t>08/26/1993</t>
        </is>
      </c>
      <c r="H292" s="0" t="inlineStr">
        <is>
          <t>anmol.kollegal93@gmail.com</t>
        </is>
      </c>
      <c r="I292" s="0" t="inlineStr">
        <is>
          <t>9948399842</t>
        </is>
      </c>
      <c r="J292" s="0" t="inlineStr">
        <is>
          <t>1-8-678/20/21, 146, Gharonda Chamundeswari Apts, Azamabad, Hyderabad-500020</t>
        </is>
      </c>
      <c r="K292" s="0" t="inlineStr">
        <is>
          <t>KollegalAnmol_Linkedin.jpg</t>
        </is>
      </c>
      <c r="L292" s="0" t="inlineStr">
        <is>
          <t>PROVISIONAL-CERTIFICATE_ANMOL-KOLLEGAL_JNAFAU.pdf</t>
        </is>
      </c>
    </row>
    <row r="293" spans="1:13">
      <c r="A293" s="0" t="inlineStr">
        <is>
          <t>2018-07-07 15:49:19</t>
        </is>
      </c>
      <c r="B293" s="0" t="inlineStr">
        <is>
          <t>Anmol Kollegal</t>
        </is>
      </c>
      <c r="C293" s="0" t="inlineStr">
        <is>
          <t>Bachelor of Architecture (B.Arch)</t>
        </is>
      </c>
      <c r="D293" s="0" t="inlineStr">
        <is>
          <t>2016</t>
        </is>
      </c>
      <c r="E293" s="0" t="inlineStr">
        <is>
          <t>11011AA002</t>
        </is>
      </c>
      <c r="F293" s="0" t="inlineStr">
        <is>
          <t>Male</t>
        </is>
      </c>
      <c r="G293" s="0" t="inlineStr">
        <is>
          <t>08/26/1993</t>
        </is>
      </c>
      <c r="H293" s="0" t="inlineStr">
        <is>
          <t>anmol.kollegal93@gmail.com</t>
        </is>
      </c>
      <c r="I293" s="0" t="inlineStr">
        <is>
          <t>9948399842</t>
        </is>
      </c>
      <c r="J293" s="0" t="inlineStr">
        <is>
          <t>1-8-678/20/21, 146, Gharonda Chamundeswari Apts, Azamabad, Hyderabad-500020</t>
        </is>
      </c>
      <c r="K293" s="0" t="inlineStr">
        <is>
          <t>KollegalAnmol_Linkedin.jpg</t>
        </is>
      </c>
      <c r="L293" s="0" t="inlineStr">
        <is>
          <t>PROVISIONAL-CERTIFICATE_ANMOL-KOLLEGAL_JNAFAU.pdf</t>
        </is>
      </c>
    </row>
    <row r="294" spans="1:13">
      <c r="A294" s="0" t="inlineStr">
        <is>
          <t>2018-07-07 15:48:55</t>
        </is>
      </c>
      <c r="B294" s="0" t="inlineStr">
        <is>
          <t>Anmol Kollegal</t>
        </is>
      </c>
      <c r="C294" s="0" t="inlineStr">
        <is>
          <t>Bachelor of Architecture (B.Arch)</t>
        </is>
      </c>
      <c r="D294" s="0" t="inlineStr">
        <is>
          <t>2016</t>
        </is>
      </c>
      <c r="E294" s="0" t="inlineStr">
        <is>
          <t>11011AA002</t>
        </is>
      </c>
      <c r="F294" s="0" t="inlineStr">
        <is>
          <t>Male</t>
        </is>
      </c>
      <c r="G294" s="0" t="inlineStr">
        <is>
          <t>08/26/1993</t>
        </is>
      </c>
      <c r="H294" s="0" t="inlineStr">
        <is>
          <t>anmol.kollegal93@gmail.com</t>
        </is>
      </c>
      <c r="I294" s="0" t="inlineStr">
        <is>
          <t>9948399842</t>
        </is>
      </c>
      <c r="J294" s="0" t="inlineStr">
        <is>
          <t>1-8-678/20/21, 146, Gharonda Chamundeswari Apts, Azamabad, Hyderabad-500020</t>
        </is>
      </c>
      <c r="K294" s="0" t="inlineStr">
        <is>
          <t>KollegalAnmol_Linkedin.jpg</t>
        </is>
      </c>
      <c r="L294" s="0" t="inlineStr">
        <is>
          <t>PROVISIONAL-CERTIFICATE_ANMOL-KOLLEGAL_JNAFAU.pdf</t>
        </is>
      </c>
    </row>
    <row r="295" spans="1:13">
      <c r="A295" s="0" t="inlineStr">
        <is>
          <t>2018-06-28 10:24:24</t>
        </is>
      </c>
      <c r="B295" s="0" t="inlineStr">
        <is>
          <t>Himanshu</t>
        </is>
      </c>
      <c r="C295" s="0" t="inlineStr">
        <is>
          <t>MFA painting </t>
        </is>
      </c>
      <c r="D295" s="0" t="inlineStr">
        <is>
          <t>2017</t>
        </is>
      </c>
      <c r="E295" s="0" t="inlineStr">
        <is>
          <t>1617216</t>
        </is>
      </c>
      <c r="F295" s="0" t="inlineStr">
        <is>
          <t>Male</t>
        </is>
      </c>
      <c r="G295" s="0" t="inlineStr">
        <is>
          <t>06/10/1988</t>
        </is>
      </c>
      <c r="H295" s="0" t="inlineStr">
        <is>
          <t>himanshupartapsingh99@gmail.com</t>
        </is>
      </c>
      <c r="I295" s="0" t="inlineStr">
        <is>
          <t>9560961634</t>
        </is>
      </c>
      <c r="J295" s="0" t="inlineStr">
        <is>
          <t>U4,c,budh vihar phase 1 West Delhi 110086 </t>
        </is>
      </c>
      <c r="K295" t="str">
        <f>HYPERLINK("https://www.jnafau.ac.in/wp-admin/admin-ajax.php?action=cfdb-file&amp;s=1530181464.9135&amp;form=Alumini&amp;field=ResumeCV","photo-1.jpg")</f>
        <v>photo-1.jpg</v>
      </c>
      <c r="L295" t="str">
        <f>HYPERLINK("https://www.jnafau.ac.in/wp-admin/admin-ajax.php?action=cfdb-file&amp;s=1530181464.9135&amp;form=Alumini&amp;field=uploaddegree","photo-1.jpg")</f>
        <v>photo-1.jpg</v>
      </c>
    </row>
    <row r="296" spans="1:13">
      <c r="A296" s="0" t="inlineStr">
        <is>
          <t>2018-06-28 10:23:52</t>
        </is>
      </c>
      <c r="B296" s="0" t="inlineStr">
        <is>
          <t>Himanshu</t>
        </is>
      </c>
      <c r="C296" s="0" t="inlineStr">
        <is>
          <t>MFA painting </t>
        </is>
      </c>
      <c r="D296" s="0" t="inlineStr">
        <is>
          <t>2017</t>
        </is>
      </c>
      <c r="E296" s="0" t="inlineStr">
        <is>
          <t>1617216</t>
        </is>
      </c>
      <c r="F296" s="0" t="inlineStr">
        <is>
          <t>Male</t>
        </is>
      </c>
      <c r="G296" s="0" t="inlineStr">
        <is>
          <t>06/10/1988</t>
        </is>
      </c>
      <c r="H296" s="0" t="inlineStr">
        <is>
          <t>himanshupartapsingh99@gmail.com</t>
        </is>
      </c>
      <c r="I296" s="0" t="inlineStr">
        <is>
          <t>9560961634</t>
        </is>
      </c>
      <c r="J296" s="0" t="inlineStr">
        <is>
          <t>U4,c,budh vihar phase 1 West Delhi 110086 </t>
        </is>
      </c>
      <c r="K296" t="str">
        <f>HYPERLINK("https://www.jnafau.ac.in/wp-admin/admin-ajax.php?action=cfdb-file&amp;s=1530181432.0719&amp;form=Alumini&amp;field=ResumeCV","photo-1.jpg")</f>
        <v>photo-1.jpg</v>
      </c>
      <c r="L296" t="str">
        <f>HYPERLINK("https://www.jnafau.ac.in/wp-admin/admin-ajax.php?action=cfdb-file&amp;s=1530181432.0719&amp;form=Alumini&amp;field=uploaddegree","photo-1.jpg")</f>
        <v>photo-1.jpg</v>
      </c>
    </row>
    <row r="297" spans="1:13">
      <c r="A297" s="0" t="inlineStr">
        <is>
          <t>2018-06-16 12:49:23</t>
        </is>
      </c>
      <c r="B297" s="0" t="inlineStr">
        <is>
          <t>ATMAKURU RAMAKRISHNA</t>
        </is>
      </c>
      <c r="C297" s="0" t="inlineStr">
        <is>
          <t>BFA(Applied Art)</t>
        </is>
      </c>
      <c r="D297" s="0" t="inlineStr">
        <is>
          <t>1994</t>
        </is>
      </c>
      <c r="E297" s="0" t="inlineStr">
        <is>
          <t>8810</t>
        </is>
      </c>
      <c r="F297" s="0" t="inlineStr">
        <is>
          <t>Male</t>
        </is>
      </c>
      <c r="G297" s="0" t="inlineStr">
        <is>
          <t>04/12/1969</t>
        </is>
      </c>
      <c r="H297" s="0" t="inlineStr">
        <is>
          <t>atmakuru.ramakrishna@gmail.com</t>
        </is>
      </c>
      <c r="I297" s="0" t="inlineStr">
        <is>
          <t>9493405152</t>
        </is>
      </c>
      <c r="J297" s="0" t="inlineStr">
        <is>
          <t>01-PRANEETHA RESIDENCY, GUNTUPALLI</t>
        </is>
      </c>
      <c r="K297" t="str">
        <f>HYPERLINK("https://www.jnafau.ac.in/wp-admin/admin-ajax.php?action=cfdb-file&amp;s=1529153363.8739&amp;form=Alumini&amp;field=ResumeCV","A.-Ramakrishna-TGT-AE.jpg")</f>
        <v>A.-Ramakrishna-TGT-AE.jpg</v>
      </c>
      <c r="L297" t="str">
        <f>HYPERLINK("https://www.jnafau.ac.in/wp-admin/admin-ajax.php?action=cfdb-file&amp;s=1529153363.8739&amp;form=Alumini&amp;field=uploaddegree","scan0006.jpg")</f>
        <v>scan0006.jpg</v>
      </c>
    </row>
    <row r="298" spans="1:13">
      <c r="A298" s="0" t="inlineStr">
        <is>
          <t>2018-06-16 12:18:02</t>
        </is>
      </c>
      <c r="B298" s="0" t="inlineStr">
        <is>
          <t>ATMAKURU RAMAKRISHNA</t>
        </is>
      </c>
      <c r="C298" s="0" t="inlineStr">
        <is>
          <t>BFA(Applied Art)</t>
        </is>
      </c>
      <c r="D298" s="0" t="inlineStr">
        <is>
          <t>1994</t>
        </is>
      </c>
      <c r="E298" s="0" t="inlineStr">
        <is>
          <t>8810</t>
        </is>
      </c>
      <c r="F298" s="0" t="inlineStr">
        <is>
          <t>Male</t>
        </is>
      </c>
      <c r="G298" s="0" t="inlineStr">
        <is>
          <t>04/12/1969</t>
        </is>
      </c>
      <c r="H298" s="0" t="inlineStr">
        <is>
          <t>atmakuru.ramakrishna@gmail.com</t>
        </is>
      </c>
      <c r="I298" s="0" t="inlineStr">
        <is>
          <t>9493405152</t>
        </is>
      </c>
      <c r="J298" s="0" t="inlineStr">
        <is>
          <t>01-PRANEETHA RESIDENCY, GUNTUPALLI</t>
        </is>
      </c>
      <c r="K298" t="str">
        <f>HYPERLINK("https://www.jnafau.ac.in/wp-admin/admin-ajax.php?action=cfdb-file&amp;s=1529151482.2978&amp;form=Alumini&amp;field=ResumeCV","A.-Ramakrishna-TGT-AE.jpg")</f>
        <v>A.-Ramakrishna-TGT-AE.jpg</v>
      </c>
      <c r="L298" t="str">
        <f>HYPERLINK("https://www.jnafau.ac.in/wp-admin/admin-ajax.php?action=cfdb-file&amp;s=1529151482.2978&amp;form=Alumini&amp;field=uploaddegree","scan0006.jpg")</f>
        <v>scan0006.jpg</v>
      </c>
    </row>
    <row r="299" spans="1:13">
      <c r="A299" s="0" t="inlineStr">
        <is>
          <t>2018-06-16 12:13:23</t>
        </is>
      </c>
      <c r="B299" s="0" t="inlineStr">
        <is>
          <t>ATMAKURU RAMAKRISHNA</t>
        </is>
      </c>
      <c r="C299" s="0" t="inlineStr">
        <is>
          <t>BFA(Applied Art)</t>
        </is>
      </c>
      <c r="D299" s="0" t="inlineStr">
        <is>
          <t>1994</t>
        </is>
      </c>
      <c r="E299" s="0" t="inlineStr">
        <is>
          <t>8810</t>
        </is>
      </c>
      <c r="F299" s="0" t="inlineStr">
        <is>
          <t>Male</t>
        </is>
      </c>
      <c r="G299" s="0" t="inlineStr">
        <is>
          <t>04/12/1969</t>
        </is>
      </c>
      <c r="H299" s="0" t="inlineStr">
        <is>
          <t>atmakuru.ramakrishna@gmail.com</t>
        </is>
      </c>
      <c r="I299" s="0" t="inlineStr">
        <is>
          <t>9493405152</t>
        </is>
      </c>
      <c r="J299" s="0" t="inlineStr">
        <is>
          <t>01-PRANEETHA RESIDENCY, GUNTUPALLI</t>
        </is>
      </c>
      <c r="K299" t="str">
        <f>HYPERLINK("https://www.jnafau.ac.in/wp-admin/admin-ajax.php?action=cfdb-file&amp;s=1529151203.4558&amp;form=Alumini&amp;field=ResumeCV","A.-Ramakrishna-TGT-AE.jpg")</f>
        <v>A.-Ramakrishna-TGT-AE.jpg</v>
      </c>
      <c r="L299" t="str">
        <f>HYPERLINK("https://www.jnafau.ac.in/wp-admin/admin-ajax.php?action=cfdb-file&amp;s=1529151203.4558&amp;form=Alumini&amp;field=uploaddegree","scan0006.jpg")</f>
        <v>scan0006.jpg</v>
      </c>
    </row>
    <row r="300" spans="1:13">
      <c r="A300" s="0" t="inlineStr">
        <is>
          <t>2018-06-16 12:04:37</t>
        </is>
      </c>
      <c r="B300" s="0" t="inlineStr">
        <is>
          <t>ATMAKURU RAMAKRISHNA</t>
        </is>
      </c>
      <c r="C300" s="0" t="inlineStr">
        <is>
          <t>BFA(Applied Art)</t>
        </is>
      </c>
      <c r="D300" s="0" t="inlineStr">
        <is>
          <t>1994</t>
        </is>
      </c>
      <c r="E300" s="0" t="inlineStr">
        <is>
          <t>8810</t>
        </is>
      </c>
      <c r="F300" s="0" t="inlineStr">
        <is>
          <t>Male</t>
        </is>
      </c>
      <c r="G300" s="0" t="inlineStr">
        <is>
          <t>04/12/1969</t>
        </is>
      </c>
      <c r="H300" s="0" t="inlineStr">
        <is>
          <t>atmakuru.ramakrishna@gmail.com</t>
        </is>
      </c>
      <c r="I300" s="0" t="inlineStr">
        <is>
          <t>9493405152</t>
        </is>
      </c>
      <c r="J300" s="0" t="inlineStr">
        <is>
          <t>01-PRANEETHA RESIDENCY, GUNTUPALLI</t>
        </is>
      </c>
      <c r="K300" t="str">
        <f>HYPERLINK("https://www.jnafau.ac.in/wp-admin/admin-ajax.php?action=cfdb-file&amp;s=1529150677.6146&amp;form=Alumini&amp;field=ResumeCV","A.-Ramakrishna-TGT-AE.jpg")</f>
        <v>A.-Ramakrishna-TGT-AE.jpg</v>
      </c>
      <c r="L300" t="str">
        <f>HYPERLINK("https://www.jnafau.ac.in/wp-admin/admin-ajax.php?action=cfdb-file&amp;s=1529150677.6146&amp;form=Alumini&amp;field=uploaddegree","scan0006.jpg")</f>
        <v>scan0006.jpg</v>
      </c>
    </row>
    <row r="301" spans="1:13">
      <c r="A301" s="0" t="inlineStr">
        <is>
          <t>2018-06-16 11:19:31</t>
        </is>
      </c>
      <c r="B301" s="0" t="inlineStr">
        <is>
          <t>ATMAKURU RAMAKRISHNA</t>
        </is>
      </c>
      <c r="C301" s="0" t="inlineStr">
        <is>
          <t>BFA(Applied Art)</t>
        </is>
      </c>
      <c r="D301" s="0" t="inlineStr">
        <is>
          <t>1994</t>
        </is>
      </c>
      <c r="E301" s="0" t="inlineStr">
        <is>
          <t>8810</t>
        </is>
      </c>
      <c r="F301" s="0" t="inlineStr">
        <is>
          <t>Male</t>
        </is>
      </c>
      <c r="G301" s="0" t="inlineStr">
        <is>
          <t>04/12/1969</t>
        </is>
      </c>
      <c r="H301" s="0" t="inlineStr">
        <is>
          <t>atmakuru.ramakrishna@gmail.com</t>
        </is>
      </c>
      <c r="I301" s="0" t="inlineStr">
        <is>
          <t>9493405152</t>
        </is>
      </c>
      <c r="J301" s="0" t="inlineStr">
        <is>
          <t>01-PRANEETHA RESIDENCY, GUNTUPALLI</t>
        </is>
      </c>
      <c r="K301" t="str">
        <f>HYPERLINK("https://www.jnafau.ac.in/wp-admin/admin-ajax.php?action=cfdb-file&amp;s=1529147971.5160&amp;form=Alumini&amp;field=ResumeCV","A.-Ramakrishna-TGT-AE.jpg")</f>
        <v>A.-Ramakrishna-TGT-AE.jpg</v>
      </c>
      <c r="L301" t="str">
        <f>HYPERLINK("https://www.jnafau.ac.in/wp-admin/admin-ajax.php?action=cfdb-file&amp;s=1529147971.5160&amp;form=Alumini&amp;field=uploaddegree","A.-Ramakrishna-TGT-AE.jpg")</f>
        <v>A.-Ramakrishna-TGT-AE.jpg</v>
      </c>
    </row>
    <row r="302" spans="1:13">
      <c r="A302" s="0" t="inlineStr">
        <is>
          <t>2018-06-16 11:17:13</t>
        </is>
      </c>
      <c r="B302" s="0" t="inlineStr">
        <is>
          <t>ATMAKURU RAMAKRISHNA</t>
        </is>
      </c>
      <c r="C302" s="0" t="inlineStr">
        <is>
          <t>BFA(Applied Art)</t>
        </is>
      </c>
      <c r="D302" s="0" t="inlineStr">
        <is>
          <t>1994</t>
        </is>
      </c>
      <c r="E302" s="0" t="inlineStr">
        <is>
          <t>8810</t>
        </is>
      </c>
      <c r="F302" s="0" t="inlineStr">
        <is>
          <t>Male</t>
        </is>
      </c>
      <c r="G302" s="0" t="inlineStr">
        <is>
          <t>04/12/1969</t>
        </is>
      </c>
      <c r="H302" s="0" t="inlineStr">
        <is>
          <t>atmakuru.ramakrishna@gmail.com</t>
        </is>
      </c>
      <c r="I302" s="0" t="inlineStr">
        <is>
          <t>9493405152</t>
        </is>
      </c>
      <c r="J302" s="0" t="inlineStr">
        <is>
          <t>01-PRANEETHA RESIDENCY, GUNTUPALLI</t>
        </is>
      </c>
      <c r="K302" t="str">
        <f>HYPERLINK("https://www.jnafau.ac.in/wp-admin/admin-ajax.php?action=cfdb-file&amp;s=1529147833.2936&amp;form=Alumini&amp;field=ResumeCV","A.-Ramakrishna-TGT-AE.jpg")</f>
        <v>A.-Ramakrishna-TGT-AE.jpg</v>
      </c>
      <c r="L302" t="str">
        <f>HYPERLINK("https://www.jnafau.ac.in/wp-admin/admin-ajax.php?action=cfdb-file&amp;s=1529147833.2936&amp;form=Alumini&amp;field=uploaddegree","A.-Ramakrishna-TGT-AE.jpg")</f>
        <v>A.-Ramakrishna-TGT-AE.jpg</v>
      </c>
    </row>
    <row r="303" spans="1:13">
      <c r="A303" s="0" t="inlineStr">
        <is>
          <t>2018-06-16 11:15:41</t>
        </is>
      </c>
      <c r="B303" s="0" t="inlineStr">
        <is>
          <t>ATMAKURU RAMAKRISHNA</t>
        </is>
      </c>
      <c r="C303" s="0" t="inlineStr">
        <is>
          <t>BFA(Applied Art)</t>
        </is>
      </c>
      <c r="D303" s="0" t="inlineStr">
        <is>
          <t>1994</t>
        </is>
      </c>
      <c r="E303" s="0" t="inlineStr">
        <is>
          <t>8810</t>
        </is>
      </c>
      <c r="F303" s="0" t="inlineStr">
        <is>
          <t>Male</t>
        </is>
      </c>
      <c r="G303" s="0" t="inlineStr">
        <is>
          <t>04/12/1969</t>
        </is>
      </c>
      <c r="H303" s="0" t="inlineStr">
        <is>
          <t>atmakuru.ramakrishna@gmail.com</t>
        </is>
      </c>
      <c r="I303" s="0" t="inlineStr">
        <is>
          <t>9493405152</t>
        </is>
      </c>
      <c r="J303" s="0" t="inlineStr">
        <is>
          <t>01-PRANEETHA RESIDENCY, GUNTUPALLI</t>
        </is>
      </c>
      <c r="K303" t="str">
        <f>HYPERLINK("https://www.jnafau.ac.in/wp-admin/admin-ajax.php?action=cfdb-file&amp;s=1529147741.8399&amp;form=Alumini&amp;field=ResumeCV","A.-Ramakrishna-TGT-AE.jpg")</f>
        <v>A.-Ramakrishna-TGT-AE.jpg</v>
      </c>
      <c r="L303" t="str">
        <f>HYPERLINK("https://www.jnafau.ac.in/wp-admin/admin-ajax.php?action=cfdb-file&amp;s=1529147741.8399&amp;form=Alumini&amp;field=uploaddegree","A.-Ramakrishna-TGT-AE.jpg")</f>
        <v>A.-Ramakrishna-TGT-AE.jpg</v>
      </c>
    </row>
    <row r="304" spans="1:13">
      <c r="A304" s="0" t="inlineStr">
        <is>
          <t>2018-06-16 11:14:37</t>
        </is>
      </c>
      <c r="B304" s="0" t="inlineStr">
        <is>
          <t>ATMAKURU RAMAKRISHNA</t>
        </is>
      </c>
      <c r="C304" s="0" t="inlineStr">
        <is>
          <t>BFA(Applied Art)</t>
        </is>
      </c>
      <c r="D304" s="0" t="inlineStr">
        <is>
          <t>1994</t>
        </is>
      </c>
      <c r="E304" s="0" t="inlineStr">
        <is>
          <t>8810</t>
        </is>
      </c>
      <c r="F304" s="0" t="inlineStr">
        <is>
          <t>Male</t>
        </is>
      </c>
      <c r="G304" s="0" t="inlineStr">
        <is>
          <t>04/12/1969</t>
        </is>
      </c>
      <c r="H304" s="0" t="inlineStr">
        <is>
          <t>atmakuru.ramakrishna@gmail.com</t>
        </is>
      </c>
      <c r="I304" s="0" t="inlineStr">
        <is>
          <t>9493405152</t>
        </is>
      </c>
      <c r="J304" s="0" t="inlineStr">
        <is>
          <t>01-PRANEETHA RESIDENCY, GUNTUPALLI</t>
        </is>
      </c>
      <c r="K304" t="str">
        <f>HYPERLINK("https://www.jnafau.ac.in/wp-admin/admin-ajax.php?action=cfdb-file&amp;s=1529147677.7527&amp;form=Alumini&amp;field=ResumeCV","A.-Ramakrishna-TGT-AE.jpg")</f>
        <v>A.-Ramakrishna-TGT-AE.jpg</v>
      </c>
      <c r="L304" t="str">
        <f>HYPERLINK("https://www.jnafau.ac.in/wp-admin/admin-ajax.php?action=cfdb-file&amp;s=1529147677.7527&amp;form=Alumini&amp;field=uploaddegree","A.-Ramakrishna-TGT-AE.jpg")</f>
        <v>A.-Ramakrishna-TGT-AE.jpg</v>
      </c>
    </row>
    <row r="305" spans="1:13">
      <c r="A305" s="0" t="inlineStr">
        <is>
          <t>2018-06-14 11:05:53</t>
        </is>
      </c>
      <c r="B305" s="0" t="inlineStr">
        <is>
          <t>Satish Chandra B</t>
        </is>
      </c>
      <c r="C305" s="0" t="inlineStr">
        <is>
          <t>Architecture</t>
        </is>
      </c>
      <c r="D305" s="0" t="inlineStr">
        <is>
          <t>2002</t>
        </is>
      </c>
      <c r="E305" s="0" t="inlineStr">
        <is>
          <t>97041B0041</t>
        </is>
      </c>
      <c r="F305" s="0" t="inlineStr">
        <is>
          <t>Male</t>
        </is>
      </c>
      <c r="G305" s="0" t="inlineStr">
        <is>
          <t>07/25/1979</t>
        </is>
      </c>
      <c r="H305" s="0" t="inlineStr">
        <is>
          <t>satishbejjanki@gmail.com</t>
        </is>
      </c>
      <c r="I305" s="0" t="inlineStr">
        <is>
          <t>9959746255</t>
        </is>
      </c>
      <c r="J305" s="0" t="inlineStr">
        <is>
          <t>#G4, Sai Poorna Residency, Canara Nagar, Peerzadiguda, Hyd-98</t>
        </is>
      </c>
      <c r="K305" s="0" t="inlineStr">
        <is>
          <t>SatishChandra.jpg</t>
        </is>
      </c>
      <c r="L305" t="str">
        <f>HYPERLINK("https://www.jnafau.ac.in/wp-admin/admin-ajax.php?action=cfdb-file&amp;s=1528974353.9259&amp;form=Alumini&amp;field=uploaddegree","BArch.jpg")</f>
        <v>BArch.jpg</v>
      </c>
    </row>
    <row r="306" spans="1:13">
      <c r="A306" s="0" t="inlineStr">
        <is>
          <t>2018-06-14 11:02:34</t>
        </is>
      </c>
      <c r="B306" s="0" t="inlineStr">
        <is>
          <t>Satish Chandra B</t>
        </is>
      </c>
      <c r="C306" s="0" t="inlineStr">
        <is>
          <t>B.Arch</t>
        </is>
      </c>
      <c r="D306" s="0" t="inlineStr">
        <is>
          <t>2002</t>
        </is>
      </c>
      <c r="E306" s="0" t="inlineStr">
        <is>
          <t>97041B0041</t>
        </is>
      </c>
      <c r="F306" s="0" t="inlineStr">
        <is>
          <t>Male</t>
        </is>
      </c>
      <c r="G306" s="0" t="inlineStr">
        <is>
          <t>07/25/1979</t>
        </is>
      </c>
      <c r="H306" s="0" t="inlineStr">
        <is>
          <t>satishbejjanki@gmail.com</t>
        </is>
      </c>
      <c r="I306" s="0" t="inlineStr">
        <is>
          <t>9959746255</t>
        </is>
      </c>
      <c r="J306" s="0" t="inlineStr">
        <is>
          <t>#G4, Sai Poorna Residency, Canara Nagar, Peerzadiguda, Hyderabad-98</t>
        </is>
      </c>
      <c r="K306" s="0" t="inlineStr">
        <is>
          <t>SatishChandra.jpg</t>
        </is>
      </c>
      <c r="L306" t="str">
        <f>HYPERLINK("https://www.jnafau.ac.in/wp-admin/admin-ajax.php?action=cfdb-file&amp;s=1528974154.5995&amp;form=Alumini&amp;field=uploaddegree","BArch.jpg")</f>
        <v>BArch.jpg</v>
      </c>
    </row>
    <row r="307" spans="1:13">
      <c r="A307" s="0" t="inlineStr">
        <is>
          <t>2018-06-14 11:01:08</t>
        </is>
      </c>
      <c r="B307" s="0" t="inlineStr">
        <is>
          <t>Satish Chandra B</t>
        </is>
      </c>
      <c r="C307" s="0" t="inlineStr">
        <is>
          <t>B.Arch</t>
        </is>
      </c>
      <c r="D307" s="0" t="inlineStr">
        <is>
          <t>2002</t>
        </is>
      </c>
      <c r="E307" s="0" t="inlineStr">
        <is>
          <t>97041B0041</t>
        </is>
      </c>
      <c r="F307" s="0" t="inlineStr">
        <is>
          <t>Male</t>
        </is>
      </c>
      <c r="G307" s="0" t="inlineStr">
        <is>
          <t>07/25/1979</t>
        </is>
      </c>
      <c r="H307" s="0" t="inlineStr">
        <is>
          <t>satishbejjanki@gmail.com</t>
        </is>
      </c>
      <c r="I307" s="0" t="inlineStr">
        <is>
          <t>9959746255</t>
        </is>
      </c>
      <c r="J307" s="0" t="inlineStr">
        <is>
          <t>#G4, Sai Poorna Residency, Canara Nagar, Peerzadiguda, Hyderabad-98</t>
        </is>
      </c>
      <c r="K307" s="0" t="inlineStr">
        <is>
          <t>SatishChandra.jpg</t>
        </is>
      </c>
      <c r="L307" t="str">
        <f>HYPERLINK("https://www.jnafau.ac.in/wp-admin/admin-ajax.php?action=cfdb-file&amp;s=1528974068.1926&amp;form=Alumini&amp;field=uploaddegree","BArch.jpg")</f>
        <v>BArch.jpg</v>
      </c>
    </row>
    <row r="308" spans="1:13">
      <c r="A308" s="0" t="inlineStr">
        <is>
          <t>2018-06-14 11:00:22</t>
        </is>
      </c>
      <c r="B308" s="0" t="inlineStr">
        <is>
          <t>Satish Chandra B</t>
        </is>
      </c>
      <c r="C308" s="0" t="inlineStr">
        <is>
          <t>B.Arch</t>
        </is>
      </c>
      <c r="D308" s="0" t="inlineStr">
        <is>
          <t>2002</t>
        </is>
      </c>
      <c r="E308" s="0" t="inlineStr">
        <is>
          <t>97041B0041</t>
        </is>
      </c>
      <c r="F308" s="0" t="inlineStr">
        <is>
          <t>Male</t>
        </is>
      </c>
      <c r="G308" s="0" t="inlineStr">
        <is>
          <t>07/25/1979</t>
        </is>
      </c>
      <c r="H308" s="0" t="inlineStr">
        <is>
          <t>satishbejjanki@gmail.com</t>
        </is>
      </c>
      <c r="I308" s="0" t="inlineStr">
        <is>
          <t>9959746255</t>
        </is>
      </c>
      <c r="J308" s="0" t="inlineStr">
        <is>
          <t>#G4, Sai Poorna Residency, Canara Nagar, Peerzadiguda, Hyderabad-98</t>
        </is>
      </c>
      <c r="K308" s="0" t="inlineStr">
        <is>
          <t>SatishChandra.jpg</t>
        </is>
      </c>
      <c r="L308" t="str">
        <f>HYPERLINK("https://www.jnafau.ac.in/wp-admin/admin-ajax.php?action=cfdb-file&amp;s=1528974022.4005&amp;form=Alumini&amp;field=uploaddegree","B.Arch_.jpg")</f>
        <v>B.Arch_.jpg</v>
      </c>
    </row>
    <row r="309" spans="1:13">
      <c r="A309" s="0" t="inlineStr">
        <is>
          <t>2018-06-14 10:58:54</t>
        </is>
      </c>
      <c r="B309" s="0" t="inlineStr">
        <is>
          <t>Satish Chandra B</t>
        </is>
      </c>
      <c r="C309" s="0" t="inlineStr">
        <is>
          <t>B.Arch</t>
        </is>
      </c>
      <c r="D309" s="0" t="inlineStr">
        <is>
          <t>2002</t>
        </is>
      </c>
      <c r="E309" s="0" t="inlineStr">
        <is>
          <t>97041B0041</t>
        </is>
      </c>
      <c r="F309" s="0" t="inlineStr">
        <is>
          <t>Male</t>
        </is>
      </c>
      <c r="G309" s="0" t="inlineStr">
        <is>
          <t>07/25/1979</t>
        </is>
      </c>
      <c r="H309" s="0" t="inlineStr">
        <is>
          <t>satishbejjanki@gmail.com</t>
        </is>
      </c>
      <c r="I309" s="0" t="inlineStr">
        <is>
          <t>9959746255</t>
        </is>
      </c>
      <c r="J309" s="0" t="inlineStr">
        <is>
          <t>#G4, Sai Poorna Residency, Canara Nagar, Peerzadiguda, Hyderabad-98</t>
        </is>
      </c>
      <c r="K309" s="0" t="inlineStr">
        <is>
          <t>SatishChandra.jpg</t>
        </is>
      </c>
      <c r="L309" t="str">
        <f>HYPERLINK("https://www.jnafau.ac.in/wp-admin/admin-ajax.php?action=cfdb-file&amp;s=1528973934.7013&amp;form=Alumini&amp;field=uploaddegree","B.Arch_.jpg")</f>
        <v>B.Arch_.jpg</v>
      </c>
    </row>
    <row r="310" spans="1:13">
      <c r="A310" s="0" t="inlineStr">
        <is>
          <t>2018-06-14 07:30:02</t>
        </is>
      </c>
      <c r="B310" s="0" t="inlineStr">
        <is>
          <t>KARNE ADITHYA</t>
        </is>
      </c>
      <c r="C310" s="0" t="inlineStr">
        <is>
          <t>DTDP</t>
        </is>
      </c>
      <c r="D310" s="0" t="inlineStr">
        <is>
          <t>2016</t>
        </is>
      </c>
      <c r="E310" s="0" t="inlineStr">
        <is>
          <t>12011BC023</t>
        </is>
      </c>
      <c r="F310" s="0" t="inlineStr">
        <is>
          <t>Male</t>
        </is>
      </c>
      <c r="G310" s="0" t="inlineStr">
        <is>
          <t>07/23/1995</t>
        </is>
      </c>
      <c r="H310" s="0" t="inlineStr">
        <is>
          <t>adhityakarne@gmail.com</t>
        </is>
      </c>
      <c r="I310" s="0" t="inlineStr">
        <is>
          <t>9052944773</t>
        </is>
      </c>
      <c r="J310" s="0" t="inlineStr">
        <is>
          <t>Masab tank,Hyderabad</t>
        </is>
      </c>
      <c r="K310" t="str">
        <f>HYPERLINK("https://www.jnafau.ac.in/wp-admin/admin-ajax.php?action=cfdb-file&amp;s=1528961402.8016&amp;form=Alumini&amp;field=ResumeCV","PHOTO.jpg")</f>
        <v>PHOTO.jpg</v>
      </c>
      <c r="L310" t="str">
        <f>HYPERLINK("https://www.jnafau.ac.in/wp-admin/admin-ajax.php?action=cfdb-file&amp;s=1528961402.8016&amp;form=Alumini&amp;field=uploaddegree","ORIGINAL-DEGREE.pdf")</f>
        <v>ORIGINAL-DEGREE.pdf</v>
      </c>
    </row>
    <row r="311" spans="1:13">
      <c r="A311" s="0" t="inlineStr">
        <is>
          <t>2018-06-14 07:29:40</t>
        </is>
      </c>
      <c r="B311" s="0" t="inlineStr">
        <is>
          <t>KARNE ADITHYA</t>
        </is>
      </c>
      <c r="C311" s="0" t="inlineStr">
        <is>
          <t>DTDP</t>
        </is>
      </c>
      <c r="D311" s="0" t="inlineStr">
        <is>
          <t>2016</t>
        </is>
      </c>
      <c r="E311" s="0" t="inlineStr">
        <is>
          <t>12011BC023</t>
        </is>
      </c>
      <c r="F311" s="0" t="inlineStr">
        <is>
          <t>Male</t>
        </is>
      </c>
      <c r="G311" s="0" t="inlineStr">
        <is>
          <t>07/23/1995</t>
        </is>
      </c>
      <c r="H311" s="0" t="inlineStr">
        <is>
          <t>adhityakarne@gmail.com</t>
        </is>
      </c>
      <c r="I311" s="0" t="inlineStr">
        <is>
          <t>9052944773</t>
        </is>
      </c>
      <c r="J311" s="0" t="inlineStr">
        <is>
          <t>Masab tank,Hyderabad</t>
        </is>
      </c>
      <c r="K311" t="str">
        <f>HYPERLINK("https://www.jnafau.ac.in/wp-admin/admin-ajax.php?action=cfdb-file&amp;s=1528961380.4471&amp;form=Alumini&amp;field=ResumeCV","PHOTO.jpg")</f>
        <v>PHOTO.jpg</v>
      </c>
      <c r="L311" t="str">
        <f>HYPERLINK("https://www.jnafau.ac.in/wp-admin/admin-ajax.php?action=cfdb-file&amp;s=1528961380.4471&amp;form=Alumini&amp;field=uploaddegree","ORIGINAL-DEGREE.pdf")</f>
        <v>ORIGINAL-DEGREE.pdf</v>
      </c>
    </row>
    <row r="312" spans="1:13">
      <c r="A312" s="0" t="inlineStr">
        <is>
          <t>2018-05-25 10:01:34</t>
        </is>
      </c>
      <c r="B312" s="0" t="inlineStr">
        <is>
          <t>Pradeepthi I S</t>
        </is>
      </c>
      <c r="C312" s="0" t="inlineStr">
        <is>
          <t>B. Arch</t>
        </is>
      </c>
      <c r="D312" s="0" t="inlineStr">
        <is>
          <t>2007</t>
        </is>
      </c>
      <c r="E312" s="0" t="inlineStr">
        <is>
          <t>020120</t>
        </is>
      </c>
      <c r="F312" s="0" t="inlineStr">
        <is>
          <t>Female</t>
        </is>
      </c>
      <c r="G312" s="0" t="inlineStr">
        <is>
          <t>05/26/1985</t>
        </is>
      </c>
      <c r="H312" s="0" t="inlineStr">
        <is>
          <t>pradeepthi.is@gmail.com</t>
        </is>
      </c>
      <c r="I312" s="0" t="inlineStr">
        <is>
          <t>9440635653</t>
        </is>
      </c>
      <c r="J312" s="0" t="inlineStr">
        <is>
          <t>Road 72, C S R Estates, Plot 63-1</t>
        </is>
      </c>
      <c r="K312" t="str">
        <f>HYPERLINK("https://www.jnafau.ac.in/wp-admin/admin-ajax.php?action=cfdb-file&amp;s=1527242494.6442&amp;form=Alumini&amp;field=ResumeCV","Picture2.jpg")</f>
        <v>Picture2.jpg</v>
      </c>
      <c r="L312" s="0" t="inlineStr">
        <is>
          <t>B-ARCH-.pdf</t>
        </is>
      </c>
    </row>
    <row r="313" spans="1:13">
      <c r="A313" s="0" t="inlineStr">
        <is>
          <t>2018-05-25 10:01:06</t>
        </is>
      </c>
      <c r="B313" s="0" t="inlineStr">
        <is>
          <t>Pradeepthi I S</t>
        </is>
      </c>
      <c r="C313" s="0" t="inlineStr">
        <is>
          <t>B. Arch</t>
        </is>
      </c>
      <c r="D313" s="0" t="inlineStr">
        <is>
          <t>2007</t>
        </is>
      </c>
      <c r="E313" s="0" t="inlineStr">
        <is>
          <t>020120</t>
        </is>
      </c>
      <c r="F313" s="0" t="inlineStr">
        <is>
          <t>Female</t>
        </is>
      </c>
      <c r="G313" s="0" t="inlineStr">
        <is>
          <t>05/26/1985</t>
        </is>
      </c>
      <c r="H313" s="0" t="inlineStr">
        <is>
          <t>pradeepthi.is@gmail.com</t>
        </is>
      </c>
      <c r="I313" s="0" t="inlineStr">
        <is>
          <t>9440635653</t>
        </is>
      </c>
      <c r="J313" s="0" t="inlineStr">
        <is>
          <t>Road 72, C S R Estates, Plot 63-1</t>
        </is>
      </c>
      <c r="K313" t="str">
        <f>HYPERLINK("https://www.jnafau.ac.in/wp-admin/admin-ajax.php?action=cfdb-file&amp;s=1527242466.6546&amp;form=Alumini&amp;field=ResumeCV","Picture2.jpg")</f>
        <v>Picture2.jpg</v>
      </c>
      <c r="L313" s="0" t="inlineStr">
        <is>
          <t>B-ARCH-.pdf</t>
        </is>
      </c>
    </row>
    <row r="314" spans="1:13">
      <c r="A314" s="0" t="inlineStr">
        <is>
          <t>2018-05-25 10:00:24</t>
        </is>
      </c>
      <c r="B314" s="0" t="inlineStr">
        <is>
          <t>Pradeepthi I S</t>
        </is>
      </c>
      <c r="C314" s="0" t="inlineStr">
        <is>
          <t>B. Arch</t>
        </is>
      </c>
      <c r="D314" s="0" t="inlineStr">
        <is>
          <t>2007</t>
        </is>
      </c>
      <c r="E314" s="0" t="inlineStr">
        <is>
          <t>020120</t>
        </is>
      </c>
      <c r="F314" s="0" t="inlineStr">
        <is>
          <t>Female</t>
        </is>
      </c>
      <c r="G314" s="0" t="inlineStr">
        <is>
          <t>05/26/1985</t>
        </is>
      </c>
      <c r="H314" s="0" t="inlineStr">
        <is>
          <t>pradeepthi.is@gmail.com</t>
        </is>
      </c>
      <c r="I314" s="0" t="inlineStr">
        <is>
          <t>9440635653</t>
        </is>
      </c>
      <c r="J314" s="0" t="inlineStr">
        <is>
          <t>Road 72, C S R Estates, Plot 63-1</t>
        </is>
      </c>
      <c r="K314" t="str">
        <f>HYPERLINK("https://www.jnafau.ac.in/wp-admin/admin-ajax.php?action=cfdb-file&amp;s=1527242424.2159&amp;form=Alumini&amp;field=ResumeCV","Picture2.jpg")</f>
        <v>Picture2.jpg</v>
      </c>
      <c r="L314" s="0" t="inlineStr">
        <is>
          <t>B-ARCH-.pdf</t>
        </is>
      </c>
    </row>
    <row r="315" spans="1:13">
      <c r="A315" s="0" t="inlineStr">
        <is>
          <t>2018-05-25 10:00:00</t>
        </is>
      </c>
      <c r="B315" s="0" t="inlineStr">
        <is>
          <t>Pradeepthi I S</t>
        </is>
      </c>
      <c r="C315" s="0" t="inlineStr">
        <is>
          <t>B. Arch</t>
        </is>
      </c>
      <c r="D315" s="0" t="inlineStr">
        <is>
          <t>2007</t>
        </is>
      </c>
      <c r="E315" s="0" t="inlineStr">
        <is>
          <t>020120</t>
        </is>
      </c>
      <c r="F315" s="0" t="inlineStr">
        <is>
          <t>Female</t>
        </is>
      </c>
      <c r="G315" s="0" t="inlineStr">
        <is>
          <t>05/26/1985</t>
        </is>
      </c>
      <c r="H315" s="0" t="inlineStr">
        <is>
          <t>pradeepthi.is@gmail.com</t>
        </is>
      </c>
      <c r="I315" s="0" t="inlineStr">
        <is>
          <t>9440635653</t>
        </is>
      </c>
      <c r="J315" s="0" t="inlineStr">
        <is>
          <t>Road 72, C S R Estates, Plot 63-1</t>
        </is>
      </c>
      <c r="K315" t="str">
        <f>HYPERLINK("https://www.jnafau.ac.in/wp-admin/admin-ajax.php?action=cfdb-file&amp;s=1527242400.6810&amp;form=Alumini&amp;field=ResumeCV","Picture2.jpg")</f>
        <v>Picture2.jpg</v>
      </c>
      <c r="L315" s="0" t="inlineStr">
        <is>
          <t>B-ARCH-.pdf</t>
        </is>
      </c>
    </row>
    <row r="316" spans="1:13">
      <c r="A316" s="0" t="inlineStr">
        <is>
          <t>2018-05-22 06:20:08</t>
        </is>
      </c>
      <c r="B316" s="0" t="inlineStr">
        <is>
          <t>Harish Vangara</t>
        </is>
      </c>
      <c r="C316" s="0" t="inlineStr">
        <is>
          <t>Architecture</t>
        </is>
      </c>
      <c r="D316" s="0" t="inlineStr">
        <is>
          <t>2007</t>
        </is>
      </c>
      <c r="E316" s="0" t="inlineStr">
        <is>
          <t>02041B0007</t>
        </is>
      </c>
      <c r="F316" s="0" t="inlineStr">
        <is>
          <t>Male</t>
        </is>
      </c>
      <c r="G316" s="0" t="inlineStr">
        <is>
          <t>03/14/1984</t>
        </is>
      </c>
      <c r="H316" s="0" t="inlineStr">
        <is>
          <t>iammies@gmail.com</t>
        </is>
      </c>
      <c r="I316" s="0" t="inlineStr">
        <is>
          <t>9703108089</t>
        </is>
      </c>
      <c r="J316" s="0" t="inlineStr">
        <is>
          <t>G1, Tandava Mansion, RK Street, VV Nagar COlony, Beside Peddamma Temple. Kukatpally, Hyderabad, 500072, Telangana</t>
        </is>
      </c>
      <c r="K316" t="str">
        <f>HYPERLINK("https://www.jnafau.ac.in/wp-admin/admin-ajax.php?action=cfdb-file&amp;s=1526970008.6555&amp;form=Alumini&amp;field=ResumeCV","Passport-HV.jpg")</f>
        <v>Passport-HV.jpg</v>
      </c>
      <c r="L316" s="0" t="inlineStr">
        <is>
          <t>JNTU.jpg</t>
        </is>
      </c>
    </row>
    <row r="317" spans="1:13">
      <c r="A317" s="0" t="inlineStr">
        <is>
          <t>2018-05-21 17:31:18</t>
        </is>
      </c>
      <c r="B317" s="0" t="inlineStr">
        <is>
          <t>Kurapati Venkata Ramana</t>
        </is>
      </c>
      <c r="C317" s="0" t="inlineStr">
        <is>
          <t>B. Arch</t>
        </is>
      </c>
      <c r="D317" s="0" t="inlineStr">
        <is>
          <t>1989</t>
        </is>
      </c>
      <c r="E317" s="0" t="inlineStr">
        <is>
          <t>841010</t>
        </is>
      </c>
      <c r="F317" s="0" t="inlineStr">
        <is>
          <t>Male</t>
        </is>
      </c>
      <c r="G317" s="0" t="inlineStr">
        <is>
          <t>10/25/1966</t>
        </is>
      </c>
      <c r="H317" s="0" t="inlineStr">
        <is>
          <t>kevramana@yahoo.com</t>
        </is>
      </c>
      <c r="I317" s="0" t="inlineStr">
        <is>
          <t>9573911672</t>
        </is>
      </c>
      <c r="J317" s="0" t="inlineStr">
        <is>
          <t>G4-Block D, Sri Kalki Heights, Madinaguda, Hyderabad-500050</t>
        </is>
      </c>
      <c r="K317" s="0" t="inlineStr">
        <is>
          <t>KVR.jpg</t>
        </is>
      </c>
      <c r="L317" t="str">
        <f>HYPERLINK("https://www.jnafau.ac.in/wp-admin/admin-ajax.php?action=cfdb-file&amp;s=1526923878.0776&amp;form=Alumini&amp;field=uploaddegree","Bachelor-Of-Architectture.pdf")</f>
        <v>Bachelor-Of-Architectture.pdf</v>
      </c>
    </row>
    <row r="318" spans="1:13">
      <c r="A318" s="0" t="inlineStr">
        <is>
          <t>2018-05-21 14:43:18</t>
        </is>
      </c>
      <c r="B318" s="0" t="inlineStr">
        <is>
          <t>K. J. A. B. Babu</t>
        </is>
      </c>
      <c r="C318" s="0" t="inlineStr">
        <is>
          <t>B. Arch.</t>
        </is>
      </c>
      <c r="D318" s="0" t="inlineStr">
        <is>
          <t>1987</t>
        </is>
      </c>
      <c r="E318" s="0" t="inlineStr">
        <is>
          <t>362</t>
        </is>
      </c>
      <c r="F318" s="0" t="inlineStr">
        <is>
          <t>Male</t>
        </is>
      </c>
      <c r="G318" s="0" t="inlineStr">
        <is>
          <t>01/03/1960</t>
        </is>
      </c>
      <c r="H318" s="0" t="inlineStr">
        <is>
          <t>kjab.babu@gmail.com</t>
        </is>
      </c>
      <c r="I318" s="0" t="inlineStr">
        <is>
          <t>9948788823</t>
        </is>
      </c>
      <c r="J318" s="0" t="inlineStr">
        <is>
          <t>Principal, Vaishnavi School of Architecture and Planning, Guttala Begumpet, Madhapur, Hyderabad. </t>
        </is>
      </c>
      <c r="K318" s="0" t="inlineStr">
        <is>
          <t>Screenshot_20180521-063017.png</t>
        </is>
      </c>
      <c r="L318" t="str">
        <f>HYPERLINK("https://www.jnafau.ac.in/wp-admin/admin-ajax.php?action=cfdb-file&amp;s=1526913798.6189&amp;form=Alumini&amp;field=uploaddegree","Screenshot_20180521-200027.png")</f>
        <v>Screenshot_20180521-200027.png</v>
      </c>
    </row>
    <row r="319" spans="1:13">
      <c r="A319" s="0" t="inlineStr">
        <is>
          <t>2018-05-21 14:24:30</t>
        </is>
      </c>
      <c r="B319" s="0" t="inlineStr">
        <is>
          <t>Kalyan Kumar TV</t>
        </is>
      </c>
      <c r="C319" s="0" t="inlineStr">
        <is>
          <t>B.Arch</t>
        </is>
      </c>
      <c r="D319" s="0" t="inlineStr">
        <is>
          <t>2003</t>
        </is>
      </c>
      <c r="E319" s="0" t="inlineStr">
        <is>
          <t>98041B0011</t>
        </is>
      </c>
      <c r="F319" s="0" t="inlineStr">
        <is>
          <t>Male</t>
        </is>
      </c>
      <c r="G319" s="0" t="inlineStr">
        <is>
          <t>10/24/1980</t>
        </is>
      </c>
      <c r="H319" s="0" t="inlineStr">
        <is>
          <t>TVKALYAN@GMAIL.COM</t>
        </is>
      </c>
      <c r="I319" s="0" t="inlineStr">
        <is>
          <t>9440961103</t>
        </is>
      </c>
      <c r="J319" s="0" t="inlineStr">
        <is>
          <t>H.No 1544, BHEL MIG Phase-I, R C Puram, Hyd-502032</t>
        </is>
      </c>
      <c r="K319" s="0" t="inlineStr">
        <is>
          <t>white.jpg</t>
        </is>
      </c>
      <c r="L319" s="0" t="inlineStr">
        <is>
          <t>B.Arch-Certificate.jpg</t>
        </is>
      </c>
    </row>
    <row r="320" spans="1:13">
      <c r="A320" s="0" t="inlineStr">
        <is>
          <t>2018-05-21 09:37:22</t>
        </is>
      </c>
      <c r="B320" s="0" t="inlineStr">
        <is>
          <t>Kavita Daryani</t>
        </is>
      </c>
      <c r="C320" s="0" t="inlineStr">
        <is>
          <t>Architecture</t>
        </is>
      </c>
      <c r="D320" s="0" t="inlineStr">
        <is>
          <t>1981</t>
        </is>
      </c>
      <c r="E320" s="0" t="inlineStr">
        <is>
          <t>113</t>
        </is>
      </c>
      <c r="F320" s="0" t="inlineStr">
        <is>
          <t>Female</t>
        </is>
      </c>
      <c r="G320" s="0" t="inlineStr">
        <is>
          <t>02/12/1961</t>
        </is>
      </c>
      <c r="H320" s="0" t="inlineStr">
        <is>
          <t>nkavitarao@rediffmail.com</t>
        </is>
      </c>
      <c r="I320" s="0" t="inlineStr">
        <is>
          <t>9177224007</t>
        </is>
      </c>
      <c r="J320" s="0" t="inlineStr">
        <is>
          <t>Banjara Hills, Hyderabad</t>
        </is>
      </c>
      <c r="K320" t="str">
        <f>HYPERLINK("https://www.jnafau.ac.in/wp-admin/admin-ajax.php?action=cfdb-file&amp;s=1526895442.6473&amp;form=Alumini&amp;field=ResumeCV","Kavita-Daryani-Rao.png")</f>
        <v>Kavita-Daryani-Rao.png</v>
      </c>
      <c r="L320" t="str">
        <f>HYPERLINK("https://www.jnafau.ac.in/wp-admin/admin-ajax.php?action=cfdb-file&amp;s=1526895442.6473&amp;form=Alumini&amp;field=uploaddegree","Degree-JNTU-Kavita1.jpg")</f>
        <v>Degree-JNTU-Kavita1.jpg</v>
      </c>
    </row>
    <row r="321" spans="1:13">
      <c r="A321" s="0" t="inlineStr">
        <is>
          <t>2018-05-10 16:00:42</t>
        </is>
      </c>
      <c r="B321" s="0" t="inlineStr">
        <is>
          <t>Numan Ansari</t>
        </is>
      </c>
      <c r="C321" s="0" t="inlineStr">
        <is>
          <t>B.arch</t>
        </is>
      </c>
      <c r="D321" s="0" t="inlineStr">
        <is>
          <t>2016</t>
        </is>
      </c>
      <c r="E321" s="0" t="inlineStr">
        <is>
          <t>06151B0025</t>
        </is>
      </c>
      <c r="F321" s="0" t="inlineStr">
        <is>
          <t>Male</t>
        </is>
      </c>
      <c r="G321" s="0" t="inlineStr">
        <is>
          <t>03/10/1989</t>
        </is>
      </c>
      <c r="H321" s="0" t="inlineStr">
        <is>
          <t>arch.numan89@gmail.com</t>
        </is>
      </c>
      <c r="I321" s="0" t="inlineStr">
        <is>
          <t>8978431808</t>
        </is>
      </c>
      <c r="J321" s="0" t="inlineStr">
        <is>
          <t>kAKATIYA COLONY</t>
        </is>
      </c>
      <c r="K321" t="str">
        <f>HYPERLINK("https://www.jnafau.ac.in/wp-admin/admin-ajax.php?action=cfdb-file&amp;s=1525968042.6298&amp;form=Alumini&amp;field=ResumeCV","18449543_10213544365751497_5118999848424060915_o.jpg")</f>
        <v>18449543_10213544365751497_5118999848424060915_o.jpg</v>
      </c>
      <c r="L321" t="str">
        <f>HYPERLINK("https://www.jnafau.ac.in/wp-admin/admin-ajax.php?action=cfdb-file&amp;s=1525968042.6298&amp;form=Alumini&amp;field=uploaddegree","IMG-20180510-WA0005.jpg")</f>
        <v>IMG-20180510-WA0005.jpg</v>
      </c>
    </row>
    <row r="322" spans="1:13">
      <c r="A322" s="0" t="inlineStr">
        <is>
          <t>2018-04-08 14:26:12</t>
        </is>
      </c>
      <c r="B322" s="0" t="inlineStr">
        <is>
          <t>Addanki Vaishnavi</t>
        </is>
      </c>
      <c r="C322" s="0" t="inlineStr">
        <is>
          <t>B. Planning</t>
        </is>
      </c>
      <c r="D322" s="0" t="inlineStr">
        <is>
          <t>2017</t>
        </is>
      </c>
      <c r="E322" s="0" t="inlineStr">
        <is>
          <t>13011BA001</t>
        </is>
      </c>
      <c r="F322" s="0" t="inlineStr">
        <is>
          <t>Female</t>
        </is>
      </c>
      <c r="G322" s="0" t="inlineStr">
        <is>
          <t>06/05/1996</t>
        </is>
      </c>
      <c r="H322" s="0" t="inlineStr">
        <is>
          <t>addankivaishnavi@gmail.com</t>
        </is>
      </c>
      <c r="I322" s="0" t="inlineStr">
        <is>
          <t>7893142717</t>
        </is>
      </c>
      <c r="J322" s="0" t="inlineStr">
        <is>
          <t>F. No- 312,Jyothi Acropolis, Sai Nagar Colony, Kushaiguda, ECIL, Hyderabad - 500062</t>
        </is>
      </c>
      <c r="K322" t="str">
        <f>HYPERLINK("https://www.jnafau.ac.in/wp-admin/admin-ajax.php?action=cfdb-file&amp;s=1523197572.8562&amp;form=Alumini&amp;field=ResumeCV","Vaishnavi-Image.jpg")</f>
        <v>Vaishnavi-Image.jpg</v>
      </c>
    </row>
    <row r="323" spans="1:13">
      <c r="A323" s="0" t="inlineStr">
        <is>
          <t>2018-04-08 13:32:23</t>
        </is>
      </c>
      <c r="B323" s="0" t="inlineStr">
        <is>
          <t>venkata sai krishna vanama</t>
        </is>
      </c>
      <c r="C323" s="0" t="inlineStr">
        <is>
          <t>B.Tech Planning</t>
        </is>
      </c>
      <c r="D323" s="0" t="inlineStr">
        <is>
          <t>2012</t>
        </is>
      </c>
      <c r="E323" s="0" t="inlineStr">
        <is>
          <t>08011BA022</t>
        </is>
      </c>
      <c r="F323" s="0" t="inlineStr">
        <is>
          <t>Male</t>
        </is>
      </c>
      <c r="G323" s="0" t="inlineStr">
        <is>
          <t>07/20/1991</t>
        </is>
      </c>
      <c r="H323" s="0" t="inlineStr">
        <is>
          <t>vsaikrishna1990@gmail.com</t>
        </is>
      </c>
      <c r="I323" s="0" t="inlineStr">
        <is>
          <t>7207138828</t>
        </is>
      </c>
      <c r="J323" s="0" t="inlineStr">
        <is>
          <t>Room.no 403, C-wing, Hostel14, IITB</t>
        </is>
      </c>
      <c r="K323" s="0" t="inlineStr">
        <is>
          <t>vlcsnap-2017-04-27-22h49m34s206.png</t>
        </is>
      </c>
    </row>
    <row r="324" spans="1:13">
      <c r="A324" s="0" t="inlineStr">
        <is>
          <t>2018-03-03 04:36:18</t>
        </is>
      </c>
      <c r="B324" s="0" t="inlineStr">
        <is>
          <t>K.varadaraju </t>
        </is>
      </c>
      <c r="C324" s="0" t="inlineStr">
        <is>
          <t>B.Arch </t>
        </is>
      </c>
      <c r="D324" s="0" t="inlineStr">
        <is>
          <t>1983 </t>
        </is>
      </c>
      <c r="E324" s="0" t="inlineStr">
        <is>
          <t>203 </t>
        </is>
      </c>
      <c r="F324" s="0" t="inlineStr">
        <is>
          <t>Male</t>
        </is>
      </c>
      <c r="G324" s="0" t="inlineStr">
        <is>
          <t>03/07/1959</t>
        </is>
      </c>
      <c r="H324" s="0" t="inlineStr">
        <is>
          <t>varadarajkilambi@gmail.com</t>
        </is>
      </c>
      <c r="I324" s="0" t="inlineStr">
        <is>
          <t>9440938825</t>
        </is>
      </c>
      <c r="J324" s="0" t="inlineStr">
        <is>
          <t>Villa -13 Janapriya silver crest villas,Yellareddyguda,Sainikpuri,Secunderabad _5000094</t>
        </is>
      </c>
      <c r="K324" s="0" t="inlineStr">
        <is>
          <t>20180303_100044.jpg</t>
        </is>
      </c>
    </row>
    <row r="325" spans="1:13">
      <c r="A325" s="0" t="inlineStr">
        <is>
          <t>2018-02-14 18:39:29</t>
        </is>
      </c>
      <c r="B325" s="0" t="inlineStr">
        <is>
          <t>J . R . Mohan Raju</t>
        </is>
      </c>
      <c r="C325" s="0" t="inlineStr">
        <is>
          <t>Painting</t>
        </is>
      </c>
      <c r="D325" s="0" t="inlineStr">
        <is>
          <t>2001</t>
        </is>
      </c>
      <c r="E325" s="0" t="inlineStr">
        <is>
          <t>96205</t>
        </is>
      </c>
      <c r="F325" s="0" t="inlineStr">
        <is>
          <t>Male</t>
        </is>
      </c>
      <c r="G325" s="0" t="inlineStr">
        <is>
          <t>06/05/1977</t>
        </is>
      </c>
      <c r="H325" s="0" t="inlineStr">
        <is>
          <t>jrmohanraju@gmail.com</t>
        </is>
      </c>
      <c r="I325" s="0" t="inlineStr">
        <is>
          <t>9000143278</t>
        </is>
      </c>
      <c r="J325" s="0" t="inlineStr">
        <is>
          <t>Hyderabad, Kukatpally</t>
        </is>
      </c>
      <c r="K325" t="str">
        <f>HYPERLINK("https://www.jnafau.ac.in/wp-admin/admin-ajax.php?action=cfdb-file&amp;s=1518633569.3458&amp;form=Alumini&amp;field=ResumeCV","Mohan-photo.jpg")</f>
        <v>Mohan-photo.jpg</v>
      </c>
    </row>
    <row r="326" spans="1:13">
      <c r="A326" s="0" t="inlineStr">
        <is>
          <t>2018-02-14 18:00:34</t>
        </is>
      </c>
      <c r="B326" s="0" t="inlineStr">
        <is>
          <t>S Nagaraju</t>
        </is>
      </c>
      <c r="C326" s="0" t="inlineStr">
        <is>
          <t>Applied Arts</t>
        </is>
      </c>
      <c r="D326" s="0" t="inlineStr">
        <is>
          <t>2001</t>
        </is>
      </c>
      <c r="E326" s="0" t="inlineStr">
        <is>
          <t>96110</t>
        </is>
      </c>
      <c r="F326" s="0" t="inlineStr">
        <is>
          <t>Male</t>
        </is>
      </c>
      <c r="G326" s="0" t="inlineStr">
        <is>
          <t>04/21/1978</t>
        </is>
      </c>
      <c r="H326" s="0" t="inlineStr">
        <is>
          <t>nagarajusoma@gmail.com</t>
        </is>
      </c>
      <c r="I326" s="0" t="inlineStr">
        <is>
          <t>9987033829</t>
        </is>
      </c>
      <c r="J326" s="0" t="inlineStr">
        <is>
          <t>Whitefield, Bangalore</t>
        </is>
      </c>
      <c r="K326" t="str">
        <f>HYPERLINK("https://www.jnafau.ac.in/wp-admin/admin-ajax.php?action=cfdb-file&amp;s=1518631234.7456&amp;form=Alumini&amp;field=ResumeCV","NagarajuSoma.png")</f>
        <v>NagarajuSoma.png</v>
      </c>
    </row>
    <row r="327" spans="1:13">
      <c r="A327" s="0" t="inlineStr">
        <is>
          <t>2018-02-14 13:59:15</t>
        </is>
      </c>
      <c r="B327" s="0" t="inlineStr">
        <is>
          <t>Srinivas Godala</t>
        </is>
      </c>
      <c r="C327" s="0" t="inlineStr">
        <is>
          <t>B F A </t>
        </is>
      </c>
      <c r="D327" s="0" t="inlineStr">
        <is>
          <t>2000</t>
        </is>
      </c>
      <c r="E327" s="0" t="inlineStr">
        <is>
          <t>96051C0213</t>
        </is>
      </c>
      <c r="F327" s="0" t="inlineStr">
        <is>
          <t>Male</t>
        </is>
      </c>
      <c r="G327" s="0" t="inlineStr">
        <is>
          <t>23-11-1975</t>
        </is>
      </c>
      <c r="H327" s="0" t="inlineStr">
        <is>
          <t>srinivasidcb@gmail.com</t>
        </is>
      </c>
      <c r="I327" s="0" t="inlineStr">
        <is>
          <t>9160868268</t>
        </is>
      </c>
      <c r="J327" s="0" t="inlineStr">
        <is>
          <t>2-290/1, Mallampally Road, Narsampet. warangal</t>
        </is>
      </c>
      <c r="K327" s="0" t="inlineStr">
        <is>
          <t>20180107_113537.jpg</t>
        </is>
      </c>
    </row>
    <row r="328" spans="1:13">
      <c r="A328" s="0" t="inlineStr">
        <is>
          <t>2018-02-14 11:27:10</t>
        </is>
      </c>
      <c r="B328" s="0" t="inlineStr">
        <is>
          <t>Somu Ramagiri</t>
        </is>
      </c>
      <c r="C328" s="0" t="inlineStr">
        <is>
          <t>Applied Arts</t>
        </is>
      </c>
      <c r="D328" s="0" t="inlineStr">
        <is>
          <t>2001</t>
        </is>
      </c>
      <c r="E328" s="0" t="inlineStr">
        <is>
          <t>96127</t>
        </is>
      </c>
      <c r="F328" s="0" t="inlineStr">
        <is>
          <t>Male</t>
        </is>
      </c>
      <c r="G328" s="0" t="inlineStr">
        <is>
          <t>05/01/1975</t>
        </is>
      </c>
      <c r="H328" s="0" t="inlineStr">
        <is>
          <t>somucmc@gmail.com</t>
        </is>
      </c>
      <c r="I328" s="0" t="inlineStr">
        <is>
          <t>9177050511</t>
        </is>
      </c>
      <c r="J328" s="0" t="inlineStr">
        <is>
          <t>Dwarakanagar, Shaikpet Dharga, HYD 500008</t>
        </is>
      </c>
      <c r="K328" s="0" t="inlineStr">
        <is>
          <t>Somu_Ramagiri.jpg</t>
        </is>
      </c>
      <c r="M328" s="0" t="inlineStr">
        <is>
          <t>219.65.71.142</t>
        </is>
      </c>
    </row>
    <row r="329" spans="1:13">
      <c r="A329" s="0" t="inlineStr">
        <is>
          <t>2018-02-06 08:22:21</t>
        </is>
      </c>
      <c r="B329" s="0" t="inlineStr">
        <is>
          <t>Kavita Daryani</t>
        </is>
      </c>
      <c r="C329" s="0" t="inlineStr">
        <is>
          <t>Architecture</t>
        </is>
      </c>
      <c r="D329" s="0" t="inlineStr">
        <is>
          <t>1981</t>
        </is>
      </c>
      <c r="E329" s="0" t="inlineStr">
        <is>
          <t>113</t>
        </is>
      </c>
      <c r="F329" s="0" t="inlineStr">
        <is>
          <t>Female</t>
        </is>
      </c>
      <c r="G329" s="0" t="inlineStr">
        <is>
          <t>02/12/1961</t>
        </is>
      </c>
      <c r="H329" s="0" t="inlineStr">
        <is>
          <t>nkavitarao@rediffmail.com</t>
        </is>
      </c>
      <c r="I329" s="0" t="inlineStr">
        <is>
          <t>9177224007</t>
        </is>
      </c>
      <c r="J329" s="0" t="inlineStr">
        <is>
          <t>Banjara Hills, Hyderabad</t>
        </is>
      </c>
      <c r="K329" t="str">
        <f>HYPERLINK("https://www.jnafau.ac.in/wp-admin/admin-ajax.php?action=cfdb-file&amp;s=1517905341.0150&amp;form=Alumini&amp;field=ResumeCV","Kavita-Daryani-Rao.png")</f>
        <v>Kavita-Daryani-Rao.png</v>
      </c>
    </row>
    <row r="330" spans="1:13">
      <c r="A330" s="0" t="inlineStr">
        <is>
          <t>2018-02-06 08:21:37</t>
        </is>
      </c>
      <c r="B330" s="0" t="inlineStr">
        <is>
          <t>Kavita Daryani</t>
        </is>
      </c>
      <c r="C330" s="0" t="inlineStr">
        <is>
          <t>Architecture</t>
        </is>
      </c>
      <c r="D330" s="0" t="inlineStr">
        <is>
          <t>1981</t>
        </is>
      </c>
      <c r="E330" s="0" t="inlineStr">
        <is>
          <t>113</t>
        </is>
      </c>
      <c r="F330" s="0" t="inlineStr">
        <is>
          <t>Female</t>
        </is>
      </c>
      <c r="G330" s="0" t="inlineStr">
        <is>
          <t>02/12/1961</t>
        </is>
      </c>
      <c r="H330" s="0" t="inlineStr">
        <is>
          <t>nkavitarao@rediffmail.com</t>
        </is>
      </c>
      <c r="I330" s="0" t="inlineStr">
        <is>
          <t>9177224007</t>
        </is>
      </c>
      <c r="J330" s="0" t="inlineStr">
        <is>
          <t>Banjara Hills, Hyderabad</t>
        </is>
      </c>
      <c r="K330" t="str">
        <f>HYPERLINK("https://www.jnafau.ac.in/wp-admin/admin-ajax.php?action=cfdb-file&amp;s=1517905297.0661&amp;form=Alumini&amp;field=ResumeCV","Kavita-Daryani-Rao.png")</f>
        <v>Kavita-Daryani-Rao.png</v>
      </c>
    </row>
    <row r="331" spans="1:13">
      <c r="A331" s="0" t="inlineStr">
        <is>
          <t>2018-02-06 05:57:47</t>
        </is>
      </c>
      <c r="B331" s="0" t="inlineStr">
        <is>
          <t>Kishore Kumar Neelam</t>
        </is>
      </c>
      <c r="C331" s="0" t="inlineStr">
        <is>
          <t>Urban &amp; Regional Planning</t>
        </is>
      </c>
      <c r="D331" s="0" t="inlineStr">
        <is>
          <t>2005</t>
        </is>
      </c>
      <c r="E331" s="0" t="inlineStr">
        <is>
          <t>01041L0018</t>
        </is>
      </c>
      <c r="F331" s="0" t="inlineStr">
        <is>
          <t>Male</t>
        </is>
      </c>
      <c r="G331" s="0" t="inlineStr">
        <is>
          <t>02/15/1981</t>
        </is>
      </c>
      <c r="H331" s="0" t="inlineStr">
        <is>
          <t>SUKIHYD2004@GMAI.COM</t>
        </is>
      </c>
      <c r="I331" s="0" t="inlineStr">
        <is>
          <t>9542233464</t>
        </is>
      </c>
      <c r="J331" s="0" t="inlineStr">
        <is>
          <t>B104 AV INFOPRIDE MEDIPALLY NEAR CHANGICHARLA CROSS HYDERABAD 500098</t>
        </is>
      </c>
      <c r="K331" t="str">
        <f>HYPERLINK("https://www.jnafau.ac.in/wp-admin/admin-ajax.php?action=cfdb-file&amp;s=1517896667.2772&amp;form=Alumini&amp;field=ResumeCV","Kishore-Photo.jpg")</f>
        <v>Kishore-Photo.jpg</v>
      </c>
      <c r="M331" s="0" t="inlineStr">
        <is>
          <t>115.111.230.134</t>
        </is>
      </c>
    </row>
    <row r="332" spans="1:13">
      <c r="A332" s="0" t="inlineStr">
        <is>
          <t>2018-02-05 17:37:29</t>
        </is>
      </c>
      <c r="B332" s="0" t="inlineStr">
        <is>
          <t>J.Madhu Divakar</t>
        </is>
      </c>
      <c r="C332" s="0" t="inlineStr">
        <is>
          <t>B.Arc  2003.   M.Arc 2018 ( june)</t>
        </is>
      </c>
      <c r="D332" s="0" t="inlineStr">
        <is>
          <t>2003</t>
        </is>
      </c>
      <c r="E332" s="0" t="inlineStr">
        <is>
          <t>16</t>
        </is>
      </c>
      <c r="F332" s="0" t="inlineStr">
        <is>
          <t>Male</t>
        </is>
      </c>
      <c r="G332" s="0" t="inlineStr">
        <is>
          <t>06/17/1079</t>
        </is>
      </c>
      <c r="H332" s="0" t="inlineStr">
        <is>
          <t>divakar98@gmail.com</t>
        </is>
      </c>
      <c r="I332" s="0" t="inlineStr">
        <is>
          <t>9945197098</t>
        </is>
      </c>
      <c r="J332" s="0" t="inlineStr">
        <is>
          <t>Begumpet</t>
        </is>
      </c>
      <c r="K332" s="0" t="inlineStr">
        <is>
          <t>20180205_230226.jpg</t>
        </is>
      </c>
    </row>
    <row r="333" spans="1:13">
      <c r="A333" s="0" t="inlineStr">
        <is>
          <t>2018-02-05 17:30:25</t>
        </is>
      </c>
      <c r="B333" s="0" t="inlineStr">
        <is>
          <t>J.Madhu Divakar</t>
        </is>
      </c>
      <c r="C333" s="0" t="inlineStr">
        <is>
          <t>B.Arch     </t>
        </is>
      </c>
      <c r="D333" s="0" t="inlineStr">
        <is>
          <t>2003</t>
        </is>
      </c>
      <c r="E333" s="0" t="inlineStr">
        <is>
          <t>16</t>
        </is>
      </c>
      <c r="F333" s="0" t="inlineStr">
        <is>
          <t>Male</t>
        </is>
      </c>
      <c r="G333" s="0" t="inlineStr">
        <is>
          <t>06/17/1979</t>
        </is>
      </c>
      <c r="H333" s="0" t="inlineStr">
        <is>
          <t>divakar.studio98@gmail.com</t>
        </is>
      </c>
      <c r="I333" s="0" t="inlineStr">
        <is>
          <t>9945197098</t>
        </is>
      </c>
      <c r="J333" s="0" t="inlineStr">
        <is>
          <t>Begunpet </t>
        </is>
      </c>
      <c r="K333" s="0" t="inlineStr">
        <is>
          <t>IMG_1955.jpg</t>
        </is>
      </c>
    </row>
    <row r="334" spans="1:13">
      <c r="A334" s="0" t="inlineStr">
        <is>
          <t>2018-02-04 08:01:28</t>
        </is>
      </c>
      <c r="B334" s="0" t="inlineStr">
        <is>
          <t>Challa Ravikumar babu</t>
        </is>
      </c>
      <c r="C334" s="0" t="inlineStr">
        <is>
          <t>M.Arch</t>
        </is>
      </c>
      <c r="D334" s="0" t="inlineStr">
        <is>
          <t>2013</t>
        </is>
      </c>
      <c r="E334" s="0" t="inlineStr">
        <is>
          <t>11031NA001</t>
        </is>
      </c>
      <c r="F334" s="0" t="inlineStr">
        <is>
          <t>Male</t>
        </is>
      </c>
      <c r="G334" s="0" t="inlineStr">
        <is>
          <t>08/21/1972</t>
        </is>
      </c>
      <c r="H334" s="0" t="inlineStr">
        <is>
          <t>lohitconstructions@gmail.com</t>
        </is>
      </c>
      <c r="I334" s="0" t="inlineStr">
        <is>
          <t>9848222401</t>
        </is>
      </c>
      <c r="J334" s="0" t="inlineStr">
        <is>
          <t>D.No:- 49-54-16/3., Balaji hills, b.s. layout, Visakhapatnam-13</t>
        </is>
      </c>
      <c r="K334" t="str">
        <f>HYPERLINK("https://www.jnafau.ac.in/wp-admin/admin-ajax.php?action=cfdb-file&amp;s=1517731288.0472&amp;form=Alumini&amp;field=ResumeCV","my-photo1.jpg")</f>
        <v>my-photo1.jpg</v>
      </c>
    </row>
    <row r="335" spans="1:13">
      <c r="A335" s="0" t="inlineStr">
        <is>
          <t>2018-02-01 13:26:59</t>
        </is>
      </c>
      <c r="B335" s="0" t="inlineStr">
        <is>
          <t>NIRMALA BILUKA</t>
        </is>
      </c>
      <c r="C335" s="0" t="inlineStr">
        <is>
          <t>BFA PAINTING</t>
        </is>
      </c>
      <c r="D335" s="0" t="inlineStr">
        <is>
          <t>2002</t>
        </is>
      </c>
      <c r="E335" s="0" t="inlineStr">
        <is>
          <t>98205</t>
        </is>
      </c>
      <c r="F335" s="0" t="inlineStr">
        <is>
          <t>Female</t>
        </is>
      </c>
      <c r="G335" s="0" t="inlineStr">
        <is>
          <t>05/11/1980</t>
        </is>
      </c>
      <c r="H335" s="0" t="inlineStr">
        <is>
          <t>BILUKANIRMALA@GMAIL.COM</t>
        </is>
      </c>
      <c r="I335" s="0" t="inlineStr">
        <is>
          <t>7720243739</t>
        </is>
      </c>
      <c r="J335" s="0" t="inlineStr">
        <is>
          <t>1-7-131/38/A, HARINAGAR, MUSHEERABAD, HYDERABAD</t>
        </is>
      </c>
      <c r="K335" t="str">
        <f>HYPERLINK("https://www.jnafau.ac.in/wp-admin/admin-ajax.php?action=cfdb-file&amp;s=1517491619.3523&amp;form=Alumini&amp;field=ResumeCV","nirmala-portrait-self-copy-1.jpg")</f>
        <v>nirmala-portrait-self-copy-1.jpg</v>
      </c>
    </row>
    <row r="336" spans="1:13">
      <c r="A336" s="0" t="inlineStr">
        <is>
          <t>2018-02-01 13:26:09</t>
        </is>
      </c>
      <c r="B336" s="0" t="inlineStr">
        <is>
          <t>NIRMALA BILUKA</t>
        </is>
      </c>
      <c r="C336" s="0" t="inlineStr">
        <is>
          <t>BFA PAINTING</t>
        </is>
      </c>
      <c r="D336" s="0" t="inlineStr">
        <is>
          <t>2002</t>
        </is>
      </c>
      <c r="E336" s="0" t="inlineStr">
        <is>
          <t>98205</t>
        </is>
      </c>
      <c r="F336" s="0" t="inlineStr">
        <is>
          <t>Female</t>
        </is>
      </c>
      <c r="G336" s="0" t="inlineStr">
        <is>
          <t>05/11/1980</t>
        </is>
      </c>
      <c r="H336" s="0" t="inlineStr">
        <is>
          <t>BILUKANIRMALA@GMAIL.COM</t>
        </is>
      </c>
      <c r="I336" s="0" t="inlineStr">
        <is>
          <t>7720243739</t>
        </is>
      </c>
      <c r="J336" s="0" t="inlineStr">
        <is>
          <t>1-7-131/38/A, HARINAGAR, MUSHEERABAD, HYDERABAD</t>
        </is>
      </c>
      <c r="K336" t="str">
        <f>HYPERLINK("https://www.jnafau.ac.in/wp-admin/admin-ajax.php?action=cfdb-file&amp;s=1517491569.7211&amp;form=Alumini&amp;field=ResumeCV","nirmala-portrait-self-copy-1.jpg")</f>
        <v>nirmala-portrait-self-copy-1.jpg</v>
      </c>
    </row>
    <row r="337" spans="1:13">
      <c r="A337" s="0" t="inlineStr">
        <is>
          <t>2018-02-01 13:22:27</t>
        </is>
      </c>
      <c r="B337" s="0" t="inlineStr">
        <is>
          <t>Priti Samyukta</t>
        </is>
      </c>
      <c r="C337" s="0" t="inlineStr">
        <is>
          <t>BFA Painting</t>
        </is>
      </c>
      <c r="D337" s="0" t="inlineStr">
        <is>
          <t>2001</t>
        </is>
      </c>
      <c r="E337" s="0" t="inlineStr">
        <is>
          <t>96051C0207</t>
        </is>
      </c>
      <c r="F337" s="0" t="inlineStr">
        <is>
          <t>Female</t>
        </is>
      </c>
      <c r="G337" s="0" t="inlineStr">
        <is>
          <t>10/24/1977</t>
        </is>
      </c>
      <c r="H337" s="0" t="inlineStr">
        <is>
          <t>samyukta_bhat@yahoo.com</t>
        </is>
      </c>
      <c r="I337" s="0" t="inlineStr">
        <is>
          <t>9849661555</t>
        </is>
      </c>
      <c r="J337" s="0" t="inlineStr">
        <is>
          <t>12-13-893, Uma Signature Towers, 512, Hanuman Nagar, Street No.: 12, Tarnaka-5000017, Secunderabad</t>
        </is>
      </c>
      <c r="K337" s="0" t="inlineStr">
        <is>
          <t>priti.jpg</t>
        </is>
      </c>
    </row>
    <row r="338" spans="1:13">
      <c r="A338" s="0" t="inlineStr">
        <is>
          <t>2018-02-01 13:21:00</t>
        </is>
      </c>
      <c r="B338" s="0" t="inlineStr">
        <is>
          <t>ANAND KUMAR GADAPA</t>
        </is>
      </c>
      <c r="C338" s="0" t="inlineStr">
        <is>
          <t>BFA PAINTING</t>
        </is>
      </c>
      <c r="D338" s="0" t="inlineStr">
        <is>
          <t>2002</t>
        </is>
      </c>
      <c r="E338" s="0" t="inlineStr">
        <is>
          <t>98136</t>
        </is>
      </c>
      <c r="F338" s="0" t="inlineStr">
        <is>
          <t>Male</t>
        </is>
      </c>
      <c r="G338" s="0" t="inlineStr">
        <is>
          <t>01/08/1971</t>
        </is>
      </c>
      <c r="H338" s="0" t="inlineStr">
        <is>
          <t>ANANDGADAPA@GMAIL.COM</t>
        </is>
      </c>
      <c r="I338" s="0" t="inlineStr">
        <is>
          <t>8186866772</t>
        </is>
      </c>
      <c r="J338" s="0" t="inlineStr">
        <is>
          <t>1-7-131/38/A, Harinagar, Musheerabad, Hyderabad</t>
        </is>
      </c>
      <c r="K338" t="str">
        <f>HYPERLINK("https://www.jnafau.ac.in/wp-admin/admin-ajax.php?action=cfdb-file&amp;s=1517491260.3386&amp;form=Alumini&amp;field=ResumeCV","anand-photo-50kb.jpg")</f>
        <v>anand-photo-50kb.jpg</v>
      </c>
    </row>
    <row r="339" spans="1:13">
      <c r="A339" s="0" t="inlineStr">
        <is>
          <t>2018-02-01 12:53:16</t>
        </is>
      </c>
      <c r="B339" s="0" t="inlineStr">
        <is>
          <t>S N VIkas</t>
        </is>
      </c>
      <c r="C339" s="0" t="inlineStr">
        <is>
          <t>Applied Art</t>
        </is>
      </c>
      <c r="D339" s="0" t="inlineStr">
        <is>
          <t>1986</t>
        </is>
      </c>
      <c r="E339" s="0" t="inlineStr">
        <is>
          <t>354</t>
        </is>
      </c>
      <c r="F339" s="0" t="inlineStr">
        <is>
          <t>Male</t>
        </is>
      </c>
      <c r="G339" s="0" t="inlineStr">
        <is>
          <t>07/25/1964</t>
        </is>
      </c>
      <c r="H339" s="0" t="inlineStr">
        <is>
          <t>vikasjnafau@gmail.com</t>
        </is>
      </c>
      <c r="I339" s="0" t="inlineStr">
        <is>
          <t>0984849072</t>
        </is>
      </c>
      <c r="J339" s="0" t="inlineStr">
        <is>
          <t>H.No.: 1-9-637, 1st floor, SriRam Nivas, Street No. 17, Vidyanagar, Hyderabad-500044, Telangana</t>
        </is>
      </c>
      <c r="K339" t="str">
        <f>HYPERLINK("https://www.jnafau.ac.in/wp-admin/admin-ajax.php?action=cfdb-file&amp;s=1517489596.3687&amp;form=Alumini&amp;field=ResumeCV","SNV2.jpg")</f>
        <v>SNV2.jpg</v>
      </c>
    </row>
    <row r="340" spans="1:13">
      <c r="A340" s="0" t="inlineStr">
        <is>
          <t>2018-01-14 15:57:54</t>
        </is>
      </c>
      <c r="B340" s="0" t="inlineStr">
        <is>
          <t>Dinesh Mahendra</t>
        </is>
      </c>
      <c r="C340" s="0" t="inlineStr">
        <is>
          <t>B. Arch</t>
        </is>
      </c>
      <c r="D340" s="0" t="inlineStr">
        <is>
          <t>1986</t>
        </is>
      </c>
      <c r="E340" s="0" t="inlineStr">
        <is>
          <t>303</t>
        </is>
      </c>
      <c r="F340" s="0" t="inlineStr">
        <is>
          <t>Male</t>
        </is>
      </c>
      <c r="G340" s="0" t="inlineStr">
        <is>
          <t>05/07/1963</t>
        </is>
      </c>
      <c r="H340" s="0" t="inlineStr">
        <is>
          <t>dineshkm63@gmail.com</t>
        </is>
      </c>
      <c r="I340" s="0" t="inlineStr">
        <is>
          <t>6305894292</t>
        </is>
      </c>
      <c r="J340" s="0" t="inlineStr">
        <is>
          <t>771 Hoover Drive, Carol Stream, IL-60188</t>
        </is>
      </c>
      <c r="K340" s="0" t="inlineStr">
        <is>
          <t>IMG_20160826_204103145.jpg</t>
        </is>
      </c>
    </row>
    <row r="341" spans="1:13">
      <c r="A341" s="0" t="inlineStr">
        <is>
          <t>2018-01-05 14:04:18</t>
        </is>
      </c>
      <c r="B341" s="0" t="inlineStr">
        <is>
          <t>Dr. Madhavi Indraganti</t>
        </is>
      </c>
      <c r="C341" s="0" t="inlineStr">
        <is>
          <t>B.Arch</t>
        </is>
      </c>
      <c r="D341" s="0" t="inlineStr">
        <is>
          <t>1991</t>
        </is>
      </c>
      <c r="E341" s="0" t="inlineStr">
        <is>
          <t>86546</t>
        </is>
      </c>
      <c r="F341" s="0" t="inlineStr">
        <is>
          <t>Female</t>
        </is>
      </c>
      <c r="G341" s="0" t="inlineStr">
        <is>
          <t>01/07/1968</t>
        </is>
      </c>
      <c r="H341" s="0" t="inlineStr">
        <is>
          <t>madhavi.indraganti@fulbrightmail.org</t>
        </is>
      </c>
      <c r="I341" s="0" t="inlineStr">
        <is>
          <t>9745056849</t>
        </is>
      </c>
      <c r="J341" s="0" t="inlineStr">
        <is>
          <t>Faculty, Fulbright Scholar  Japan Society for Promotion of Science Fellow Fellow of Higher Education Academy, UK Architecture + UP Department, Office 224, Building C07,  Qatar University, Doha, Qatar</t>
        </is>
      </c>
      <c r="K341" t="str">
        <f>HYPERLINK("https://www.jnafau.ac.in/wp-admin/admin-ajax.php?action=cfdb-file&amp;s=1515161058.1741&amp;form=Alumini&amp;field=ResumeCV","Dr.-Madhavi-Indraganti.jpg")</f>
        <v>Dr.-Madhavi-Indraganti.jpg</v>
      </c>
    </row>
    <row r="342" spans="1:13">
      <c r="A342" s="0" t="inlineStr">
        <is>
          <t>2017-12-31 21:57:22</t>
        </is>
      </c>
      <c r="B342" s="0" t="inlineStr">
        <is>
          <t>venkateswarlu Geriti</t>
        </is>
      </c>
      <c r="C342" s="0" t="inlineStr">
        <is>
          <t>DTDP</t>
        </is>
      </c>
      <c r="D342" s="0" t="inlineStr">
        <is>
          <t>2014</t>
        </is>
      </c>
      <c r="E342" s="0" t="inlineStr">
        <is>
          <t>09011BC020</t>
        </is>
      </c>
      <c r="F342" s="0" t="inlineStr">
        <is>
          <t>Male</t>
        </is>
      </c>
      <c r="G342" s="0" t="inlineStr">
        <is>
          <t>02/15/1992</t>
        </is>
      </c>
      <c r="H342" s="0" t="inlineStr">
        <is>
          <t>vgeriti@gmail.com</t>
        </is>
      </c>
      <c r="I342" s="0" t="inlineStr">
        <is>
          <t>3510988036</t>
        </is>
      </c>
      <c r="J342" s="0" t="inlineStr">
        <is>
          <t>via bobbio 3</t>
        </is>
      </c>
      <c r="K342" t="str">
        <f>HYPERLINK("https://www.jnafau.ac.in/wp-admin/admin-ajax.php?action=cfdb-file&amp;s=1514757442.9780&amp;form=Alumini&amp;field=ResumeCV","Geriti1.jpg")</f>
        <v>Geriti1.jpg</v>
      </c>
    </row>
  </sheetData>
</worksheet>
</file>

<file path=docProps/app.xml><?xml version="1.0" encoding="utf-8"?>
<Properties xmlns="http://schemas.openxmlformats.org/officeDocument/2006/extended-properties">
  <Application>Spout</Application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2021-01-27T08:43:40+00:00</dcterms:created>
  <dcterms:modified xsi:type="dcterms:W3CDTF">2021-01-27T08:43:40+00:00</dcterms:modified>
  <cp:revision>0</cp:revision>
</cp:coreProperties>
</file>